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mreis-my.sharepoint.com/personal/glenn_esterson_marcusmillichap_com/Documents/MHP Expert Team/1. Sales Folder/8 Park Port - Springfield IL/1. Team Folder/UW Prep Folder/"/>
    </mc:Choice>
  </mc:AlternateContent>
  <xr:revisionPtr revIDLastSave="17" documentId="8_{E90A4E45-6EC5-4278-8B82-FC98EF7362E3}" xr6:coauthVersionLast="47" xr6:coauthVersionMax="47" xr10:uidLastSave="{58C9510D-7999-415C-B0AB-9A56FC5A4C21}"/>
  <bookViews>
    <workbookView xWindow="-110" yWindow="-110" windowWidth="19420" windowHeight="10420" xr2:uid="{00000000-000D-0000-FFFF-FFFF00000000}"/>
  </bookViews>
  <sheets>
    <sheet name="Summary Dashboard" sheetId="4" r:id="rId1"/>
    <sheet name="Adjusted Combo P&amp;L" sheetId="23" r:id="rId2"/>
    <sheet name="Combo RR &amp; POH Sched" sheetId="5" r:id="rId3"/>
    <sheet name="Park 1 - Cedarbrook" sheetId="2" r:id="rId4"/>
    <sheet name="Park 2 - Maple Creek" sheetId="6" r:id="rId5"/>
    <sheet name="Park 3 - Prairie Knolls" sheetId="19" r:id="rId6"/>
    <sheet name="Park 4 - Rolling Acres" sheetId="20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23" l="1"/>
  <c r="K30" i="23"/>
  <c r="F4" i="5" l="1"/>
  <c r="G4" i="5"/>
  <c r="D18" i="23"/>
  <c r="D17" i="23"/>
  <c r="D16" i="23"/>
  <c r="D15" i="23"/>
  <c r="E38" i="4"/>
  <c r="D38" i="4"/>
  <c r="C38" i="4"/>
  <c r="B38" i="4"/>
  <c r="E15" i="4"/>
  <c r="E14" i="4"/>
  <c r="G30" i="23"/>
  <c r="G29" i="23"/>
  <c r="G28" i="23"/>
  <c r="G27" i="23"/>
  <c r="G26" i="23"/>
  <c r="G25" i="23"/>
  <c r="G24" i="23"/>
  <c r="G23" i="23"/>
  <c r="G22" i="23"/>
  <c r="G18" i="23"/>
  <c r="G17" i="23"/>
  <c r="G16" i="23"/>
  <c r="G15" i="23"/>
  <c r="D15" i="4"/>
  <c r="D14" i="4"/>
  <c r="Y4" i="5"/>
  <c r="F22" i="23"/>
  <c r="F23" i="23"/>
  <c r="F24" i="23"/>
  <c r="F25" i="23"/>
  <c r="F26" i="23"/>
  <c r="F27" i="23"/>
  <c r="F28" i="23"/>
  <c r="F29" i="23"/>
  <c r="F30" i="23"/>
  <c r="F18" i="23"/>
  <c r="F15" i="23"/>
  <c r="F16" i="23"/>
  <c r="F17" i="23"/>
  <c r="I4" i="5"/>
  <c r="Q4" i="5"/>
  <c r="C15" i="4"/>
  <c r="C14" i="4"/>
  <c r="E30" i="23"/>
  <c r="E29" i="23"/>
  <c r="E28" i="23"/>
  <c r="E27" i="23"/>
  <c r="E26" i="23"/>
  <c r="E25" i="23"/>
  <c r="E24" i="23"/>
  <c r="E23" i="23"/>
  <c r="E22" i="23"/>
  <c r="E18" i="23"/>
  <c r="E17" i="23"/>
  <c r="E16" i="23"/>
  <c r="E15" i="23"/>
  <c r="B15" i="4"/>
  <c r="B14" i="4"/>
  <c r="D22" i="23"/>
  <c r="D23" i="23"/>
  <c r="D24" i="23"/>
  <c r="D25" i="23"/>
  <c r="D26" i="23"/>
  <c r="D27" i="23"/>
  <c r="D28" i="23"/>
  <c r="D29" i="23"/>
  <c r="D30" i="23"/>
  <c r="B19" i="4" l="1"/>
  <c r="B20" i="4"/>
  <c r="B11" i="4"/>
  <c r="E4" i="23"/>
  <c r="F4" i="23"/>
  <c r="G4" i="23"/>
  <c r="D4" i="23"/>
  <c r="B8" i="23"/>
  <c r="B6" i="23"/>
  <c r="B7" i="23"/>
  <c r="B5" i="23"/>
  <c r="A42" i="4"/>
  <c r="F6" i="23"/>
  <c r="D7" i="23"/>
  <c r="E7" i="23"/>
  <c r="F7" i="23"/>
  <c r="G7" i="23"/>
  <c r="D6" i="23"/>
  <c r="E6" i="23"/>
  <c r="G6" i="23"/>
  <c r="D5" i="23"/>
  <c r="E5" i="23"/>
  <c r="F5" i="23"/>
  <c r="G5" i="23"/>
  <c r="D39" i="4"/>
  <c r="C39" i="4"/>
  <c r="B39" i="4"/>
  <c r="H16" i="23" l="1"/>
  <c r="H24" i="23"/>
  <c r="H18" i="23"/>
  <c r="H15" i="23"/>
  <c r="H23" i="23"/>
  <c r="H30" i="23"/>
  <c r="H22" i="23"/>
  <c r="H29" i="23"/>
  <c r="H28" i="23"/>
  <c r="H27" i="23"/>
  <c r="H26" i="23"/>
  <c r="H17" i="23"/>
  <c r="H25" i="23"/>
  <c r="H6" i="23"/>
  <c r="H7" i="23"/>
  <c r="H5" i="23"/>
  <c r="B40" i="4"/>
  <c r="B41" i="4" s="1"/>
  <c r="C40" i="4"/>
  <c r="C41" i="4" s="1"/>
  <c r="D40" i="4"/>
  <c r="D41" i="4" s="1"/>
  <c r="E39" i="4"/>
  <c r="D19" i="23"/>
  <c r="B26" i="4" s="1"/>
  <c r="E19" i="23"/>
  <c r="C26" i="4" s="1"/>
  <c r="F19" i="23"/>
  <c r="D26" i="4" s="1"/>
  <c r="G19" i="23"/>
  <c r="C16" i="4"/>
  <c r="B16" i="4"/>
  <c r="D16" i="4"/>
  <c r="E16" i="4"/>
  <c r="B17" i="4"/>
  <c r="E17" i="4"/>
  <c r="F31" i="23"/>
  <c r="D27" i="4" s="1"/>
  <c r="E31" i="23"/>
  <c r="C27" i="4" s="1"/>
  <c r="D31" i="23"/>
  <c r="B27" i="4" s="1"/>
  <c r="G31" i="23"/>
  <c r="D17" i="4"/>
  <c r="C17" i="4"/>
  <c r="B9" i="4"/>
  <c r="B10" i="4" s="1"/>
  <c r="E8" i="23"/>
  <c r="F8" i="23"/>
  <c r="G8" i="23"/>
  <c r="D8" i="23"/>
  <c r="E27" i="4" l="1"/>
  <c r="B32" i="4" s="1"/>
  <c r="C11" i="23"/>
  <c r="B22" i="4"/>
  <c r="H8" i="23"/>
  <c r="H19" i="23"/>
  <c r="C10" i="23"/>
  <c r="H31" i="23"/>
  <c r="E40" i="4"/>
  <c r="E41" i="4" s="1"/>
  <c r="E32" i="23"/>
  <c r="B21" i="4"/>
  <c r="D42" i="4"/>
  <c r="D28" i="4"/>
  <c r="B42" i="4"/>
  <c r="B28" i="4"/>
  <c r="E33" i="23"/>
  <c r="F33" i="23"/>
  <c r="F32" i="23"/>
  <c r="B29" i="4"/>
  <c r="D29" i="4"/>
  <c r="D33" i="23"/>
  <c r="D32" i="23"/>
  <c r="G32" i="23"/>
  <c r="E26" i="4"/>
  <c r="B31" i="4" s="1"/>
  <c r="G33" i="23"/>
  <c r="C12" i="23" l="1"/>
  <c r="B46" i="4"/>
  <c r="H33" i="23"/>
  <c r="D44" i="4"/>
  <c r="D43" i="4"/>
  <c r="B44" i="4"/>
  <c r="B43" i="4"/>
  <c r="C42" i="4"/>
  <c r="C28" i="4"/>
  <c r="E42" i="4"/>
  <c r="E28" i="4"/>
  <c r="C29" i="4"/>
  <c r="E29" i="4"/>
  <c r="B34" i="4" l="1"/>
  <c r="B47" i="4"/>
  <c r="B48" i="4" s="1"/>
  <c r="B33" i="4"/>
  <c r="C44" i="4"/>
  <c r="C43" i="4"/>
  <c r="E44" i="4"/>
  <c r="E43" i="4"/>
  <c r="B49" i="4" l="1"/>
  <c r="H32" i="23" l="1"/>
</calcChain>
</file>

<file path=xl/sharedStrings.xml><?xml version="1.0" encoding="utf-8"?>
<sst xmlns="http://schemas.openxmlformats.org/spreadsheetml/2006/main" count="5355" uniqueCount="1833">
  <si>
    <t xml:space="preserve">As of: </t>
  </si>
  <si>
    <t>Share Link to Source Files:</t>
  </si>
  <si>
    <t>Share Link (DD Items)</t>
  </si>
  <si>
    <t>Comments</t>
  </si>
  <si>
    <t>Gross Expense</t>
  </si>
  <si>
    <t>Total Parks</t>
  </si>
  <si>
    <t>Total Lots</t>
  </si>
  <si>
    <t>Total POH</t>
  </si>
  <si>
    <t>Avg. Year 2015</t>
  </si>
  <si>
    <t>Total Tenants</t>
  </si>
  <si>
    <t>Total Occupancy</t>
  </si>
  <si>
    <t>Total Income (Jan 2024 RR)</t>
  </si>
  <si>
    <t>Pulled From Combo RR Tab, Column i</t>
  </si>
  <si>
    <t>Annualized Rent Roll</t>
  </si>
  <si>
    <t>T-1 Annualized</t>
  </si>
  <si>
    <t>Income Per T12</t>
  </si>
  <si>
    <t>As Reported on T12 P&amp;L (No Adjustments)</t>
  </si>
  <si>
    <t>As Reported on T12 - No Adjustments</t>
  </si>
  <si>
    <t>Park 1</t>
  </si>
  <si>
    <t>Park 2</t>
  </si>
  <si>
    <t>Park 3</t>
  </si>
  <si>
    <t>Park 4</t>
  </si>
  <si>
    <t>Park Total Income T12</t>
  </si>
  <si>
    <t>Park Total Expense T12</t>
  </si>
  <si>
    <t>Expense Ratio</t>
  </si>
  <si>
    <t>Park Total NOI T12</t>
  </si>
  <si>
    <t>Gross Income T12</t>
  </si>
  <si>
    <t>As Reported on T12 P&amp;L Dec-22 to Nov-23 (No Adjustments)</t>
  </si>
  <si>
    <t>Gross Expense T12</t>
  </si>
  <si>
    <t>Gross NOI T12</t>
  </si>
  <si>
    <t>Adjusted T12</t>
  </si>
  <si>
    <t>Adjusted T12 Income</t>
  </si>
  <si>
    <t>Adjusted T12 Expense</t>
  </si>
  <si>
    <t>Adjusted T12 NOI</t>
  </si>
  <si>
    <t>Adjusted Income T12</t>
  </si>
  <si>
    <t xml:space="preserve">Annualized RR Revenue with Reported Collection Loss From P&amp;L </t>
  </si>
  <si>
    <t>Adjusted Expense T12</t>
  </si>
  <si>
    <t>T12 P&amp;L Expense (Adjusted), with Travel &amp; Other Interest Removed</t>
  </si>
  <si>
    <t>Adjusted NOI T12</t>
  </si>
  <si>
    <t>Annualized RR Revenue with Reported Collection Loss &amp; T12 P&amp;L Expense (Adjusted)</t>
  </si>
  <si>
    <t>Adjusted T12 &amp; RR Revenue</t>
  </si>
  <si>
    <t>Rent Roll Revenue (annualized)</t>
  </si>
  <si>
    <t>Utility Rev</t>
  </si>
  <si>
    <t>5% Collection Loss</t>
  </si>
  <si>
    <t>Rev After Collection Loss</t>
  </si>
  <si>
    <t>Adjusted NOI</t>
  </si>
  <si>
    <t>Gross Income</t>
  </si>
  <si>
    <t xml:space="preserve">Annualized RR Revenue with 5% Collection Loss </t>
  </si>
  <si>
    <t>T12 P&amp;L Expense (Adjusted)</t>
  </si>
  <si>
    <t>Global NOI</t>
  </si>
  <si>
    <t>Annualized RR Revenue with 5% Collection Loss &amp; T12 P&amp;L Expense (Adjusted)</t>
  </si>
  <si>
    <t>Park Data</t>
  </si>
  <si>
    <t>Park Name</t>
  </si>
  <si>
    <t xml:space="preserve">Cedarbrook Estates MHP </t>
  </si>
  <si>
    <t xml:space="preserve">Maple Creek MHP </t>
  </si>
  <si>
    <t xml:space="preserve">Prairie Knolls MHP </t>
  </si>
  <si>
    <t xml:space="preserve">Rolling Acres MHP </t>
  </si>
  <si>
    <t>City</t>
  </si>
  <si>
    <t>Jacksonville</t>
  </si>
  <si>
    <t>Woodson</t>
  </si>
  <si>
    <t>State</t>
  </si>
  <si>
    <t>IL</t>
  </si>
  <si>
    <t>Complete Address</t>
  </si>
  <si>
    <t>544 Brooklyn Ave, Lot 11 Jacksonville, IL 62650</t>
  </si>
  <si>
    <t>3 Maple Creek Cir Woodson, IL 62695</t>
  </si>
  <si>
    <t>122 Meadow Ridge Ln Jacksonville, IL 62650</t>
  </si>
  <si>
    <t>1042 E. Morton Ave, Lot 1 Jacksonville, IL 62650</t>
  </si>
  <si>
    <t>Flood Zone</t>
  </si>
  <si>
    <t>Yes</t>
  </si>
  <si>
    <t>No</t>
  </si>
  <si>
    <t>Partially</t>
  </si>
  <si>
    <t>Opportunity Zone</t>
  </si>
  <si>
    <t>Unit Data</t>
  </si>
  <si>
    <t>Total Units</t>
  </si>
  <si>
    <t>Total Vacant Lots &amp; Homes</t>
  </si>
  <si>
    <t>Vacant POH</t>
  </si>
  <si>
    <t>As According to the "Current Occupancy Status" coulumn on the POH Schdule</t>
  </si>
  <si>
    <t>Average Gross Rent</t>
  </si>
  <si>
    <t>Actual TOH Rents are $465/m</t>
  </si>
  <si>
    <t>Utility Data</t>
  </si>
  <si>
    <t>Public Water</t>
  </si>
  <si>
    <t>Master Metered</t>
  </si>
  <si>
    <t>Direct Billed</t>
  </si>
  <si>
    <t>Public Sewer</t>
  </si>
  <si>
    <t>Curbside Trash</t>
  </si>
  <si>
    <t>Polycarts - Inc in Rent</t>
  </si>
  <si>
    <t xml:space="preserve">Broker Adjusted P&amp;L | T12 P&amp;L </t>
  </si>
  <si>
    <t>Total</t>
  </si>
  <si>
    <t>Total Revenue</t>
  </si>
  <si>
    <t>Total Expenses</t>
  </si>
  <si>
    <t>Net Operating Income (NOI)</t>
  </si>
  <si>
    <t>Adjustments</t>
  </si>
  <si>
    <t>5020 Travel &amp; 5090 Other Interest - Removed</t>
  </si>
  <si>
    <t>Seller Reported Revenue</t>
  </si>
  <si>
    <t>Utility Revenue</t>
  </si>
  <si>
    <t>Fee Revenue (RE)</t>
  </si>
  <si>
    <t>Collections Loss/Bad Debt</t>
  </si>
  <si>
    <t>Seller Reported Expenses</t>
  </si>
  <si>
    <t>Property Tax</t>
  </si>
  <si>
    <t>Insurance Expense</t>
  </si>
  <si>
    <t>Repairs &amp; Maintenance Services</t>
  </si>
  <si>
    <t>Mowing, Landscaping &amp; Snow Services</t>
  </si>
  <si>
    <t>Utility Services</t>
  </si>
  <si>
    <t>Trash Services</t>
  </si>
  <si>
    <t>Electric Services</t>
  </si>
  <si>
    <t>Management</t>
  </si>
  <si>
    <t xml:space="preserve">5020 Travel </t>
  </si>
  <si>
    <t>5090 Other Interest</t>
  </si>
  <si>
    <t>General &amp; Admin Services</t>
  </si>
  <si>
    <t>G&amp;A Includes: ~</t>
  </si>
  <si>
    <t>,</t>
  </si>
  <si>
    <t>JAN 04 2024 - POH Schedule (All Homes, Vacant &amp; Occupied)</t>
  </si>
  <si>
    <t>JAN 08 2024 - Lot Count (All Lots &amp; Homes, Vacant &amp; Occupied)</t>
  </si>
  <si>
    <t>Tenant</t>
  </si>
  <si>
    <t>ID</t>
  </si>
  <si>
    <t>Lot</t>
  </si>
  <si>
    <t>Lot Type</t>
  </si>
  <si>
    <t>HR</t>
  </si>
  <si>
    <t>LR</t>
  </si>
  <si>
    <t>PA</t>
  </si>
  <si>
    <t>Park</t>
  </si>
  <si>
    <t>Address</t>
  </si>
  <si>
    <t>VIN</t>
  </si>
  <si>
    <t>Year</t>
  </si>
  <si>
    <t>Make/ Model</t>
  </si>
  <si>
    <t>Current Occupancy Status</t>
  </si>
  <si>
    <t>FMV</t>
  </si>
  <si>
    <t>Freeman, Phyllis</t>
  </si>
  <si>
    <t>19326</t>
  </si>
  <si>
    <t>Lot 1 (CBE)</t>
  </si>
  <si>
    <t>Park-owned</t>
  </si>
  <si>
    <t>Cedarbrook Estates</t>
  </si>
  <si>
    <t>Lot 21 (CBE)</t>
  </si>
  <si>
    <t>544 Brooklyn Ave, Lot 21 Jacksonville, IL 62650</t>
  </si>
  <si>
    <t>22310544T</t>
  </si>
  <si>
    <t>Hampshire</t>
  </si>
  <si>
    <t>vacant</t>
  </si>
  <si>
    <t>Lot 11 (CBE)</t>
  </si>
  <si>
    <t>Vacant Lot</t>
  </si>
  <si>
    <t>Voyles, John</t>
  </si>
  <si>
    <t>436</t>
  </si>
  <si>
    <t>Lot 3 (CBE)</t>
  </si>
  <si>
    <t>RTO-Giveaway</t>
  </si>
  <si>
    <t>Lot 27 (CBE)</t>
  </si>
  <si>
    <t>544 Brooklyn Ave, Lot 27 Jacksonville, IL 62650</t>
  </si>
  <si>
    <t>51535X</t>
  </si>
  <si>
    <t>Fairmont</t>
  </si>
  <si>
    <t>leased/occupied</t>
  </si>
  <si>
    <t>Lot 19 (CBE)</t>
  </si>
  <si>
    <t>544 Brooklyn Ave, Lot 19 Jacksonville, IL 62650</t>
  </si>
  <si>
    <t>Lovell, Damen</t>
  </si>
  <si>
    <t>435</t>
  </si>
  <si>
    <t>Lot 6 (CBE)</t>
  </si>
  <si>
    <t>Lot 46 (CBE)</t>
  </si>
  <si>
    <t>544 Brooklyn Ave, Lot 46 Jacksonville, IL 62650</t>
  </si>
  <si>
    <t>4R4207286</t>
  </si>
  <si>
    <t>Carrollton</t>
  </si>
  <si>
    <t>Lot 23 (CBE)</t>
  </si>
  <si>
    <t>544 Brooklyn Ave, Lot 23 Jacksonville, IL 62650</t>
  </si>
  <si>
    <t>Elliott, Darnell</t>
  </si>
  <si>
    <t>22227</t>
  </si>
  <si>
    <t>Lot 15 (CBE)</t>
  </si>
  <si>
    <t>8D42-1259I</t>
  </si>
  <si>
    <t>Skyline</t>
  </si>
  <si>
    <t>Lot 18 (CBE)</t>
  </si>
  <si>
    <t>544 Brooklyn Ave, Lot 18 Jacksonville, IL 62650</t>
  </si>
  <si>
    <t>Walton, Derrick</t>
  </si>
  <si>
    <t>21155</t>
  </si>
  <si>
    <t>Lot 16 (CBE)</t>
  </si>
  <si>
    <t>2K31-0819I</t>
  </si>
  <si>
    <t>UNKNOWN</t>
  </si>
  <si>
    <t>Lot 36 (CBE)</t>
  </si>
  <si>
    <t>Tenant-owned</t>
  </si>
  <si>
    <t>544 Brooklyn Ave, Lot 36 Jacksonville, IL 62650</t>
  </si>
  <si>
    <t>Parrish, Seth</t>
  </si>
  <si>
    <t>21857</t>
  </si>
  <si>
    <t>Lot 17 (CBE)</t>
  </si>
  <si>
    <t>544 Brooklyn Ave, Lot 17 Jacksonville, IL 62650</t>
  </si>
  <si>
    <t>8D42-1251I</t>
  </si>
  <si>
    <t>544 Brooklyn Ave, Lot 6 Jacksonville, IL 62650</t>
  </si>
  <si>
    <t>Kinamvuidi, Lucie</t>
  </si>
  <si>
    <t>11326</t>
  </si>
  <si>
    <t>Lot 2 (CBE)</t>
  </si>
  <si>
    <t>544 Brooklyn Ave, Lot 2 Jacksonville, IL 62650</t>
  </si>
  <si>
    <t>8D420124J</t>
  </si>
  <si>
    <t>Winner</t>
  </si>
  <si>
    <t>Lot 29 (CBE)</t>
  </si>
  <si>
    <t>Sales Inventory</t>
  </si>
  <si>
    <t>544 Brooklyn Ave, Lot 29 Jacksonville, IL 62650</t>
  </si>
  <si>
    <t>Winters, Jason</t>
  </si>
  <si>
    <t>20786</t>
  </si>
  <si>
    <t>Lot 13 (CBE)</t>
  </si>
  <si>
    <t>544 Brooklyn Ave, Lot 13 Jacksonville, IL 62650</t>
  </si>
  <si>
    <t>8D421180I</t>
  </si>
  <si>
    <t>Lot 24 (CBE)</t>
  </si>
  <si>
    <t>544 Brooklyn Ave, Lot 24 Jacksonville, IL 62650</t>
  </si>
  <si>
    <t>Vaughn, Thomas</t>
  </si>
  <si>
    <t>10500</t>
  </si>
  <si>
    <t>544 Brooklyn Ave, Lot 16 Jacksonville, IL 62650</t>
  </si>
  <si>
    <t>8D42-1254-I</t>
  </si>
  <si>
    <t>Lot 44 (CBE)</t>
  </si>
  <si>
    <t>544 Brooklyn Ave, Lot 44 Jacksonville, IL 62650</t>
  </si>
  <si>
    <t>Kirchner, Rhonda</t>
  </si>
  <si>
    <t>20433</t>
  </si>
  <si>
    <t>Lot 7 (CBE)</t>
  </si>
  <si>
    <t>544 Brooklyn Ave, Lot 7 Jacksonville, IL 62650</t>
  </si>
  <si>
    <t>9P42-0891J</t>
  </si>
  <si>
    <t>Smith, Tabitha</t>
  </si>
  <si>
    <t>17782</t>
  </si>
  <si>
    <t>Lot 30 (CBE)</t>
  </si>
  <si>
    <t>544 Brooklyn Ave, Lot 1 Jacksonville, IL 62650</t>
  </si>
  <si>
    <t>9P420924L</t>
  </si>
  <si>
    <t>Lot 35 (CBE)</t>
  </si>
  <si>
    <t>544 Brooklyn Ave, Lot 35 Jacksonville, IL 62650</t>
  </si>
  <si>
    <t>Wilk, Teresa</t>
  </si>
  <si>
    <t>21674</t>
  </si>
  <si>
    <t>Lot 32 (CBE)</t>
  </si>
  <si>
    <t>544 Brooklyn Ave, Lot 15 Jacksonville, IL 62650</t>
  </si>
  <si>
    <t>63-38-0574-U / 63380574U</t>
  </si>
  <si>
    <t>Lot 34 (CBE)</t>
  </si>
  <si>
    <t>544 Brooklyn Ave, Lot 34 Jacksonville, IL 62650</t>
  </si>
  <si>
    <t>Pierre, Roberto</t>
  </si>
  <si>
    <t>21732</t>
  </si>
  <si>
    <t>SRB037354AL</t>
  </si>
  <si>
    <t>TRS14602AH21</t>
  </si>
  <si>
    <t>Lot 14 (CBE)</t>
  </si>
  <si>
    <t>544 Brooklyn Ave, Lot 14 Jacksonville, IL 62650</t>
  </si>
  <si>
    <t>Remilon, Jackson</t>
  </si>
  <si>
    <t>21700</t>
  </si>
  <si>
    <t>SRB039120ALAC</t>
  </si>
  <si>
    <t>47TRS14562AH</t>
  </si>
  <si>
    <t>544 Brooklyn Ave, Lot 3 Jacksonville, IL 62650</t>
  </si>
  <si>
    <t>Jimenez, Anthony</t>
  </si>
  <si>
    <t>17020</t>
  </si>
  <si>
    <t>Lot 41 (CBE)</t>
  </si>
  <si>
    <t>Lot 22 (CBE)</t>
  </si>
  <si>
    <t>544 Brooklyn Ave, Lot 22 Jacksonville, IL 62650</t>
  </si>
  <si>
    <t>SRB037357AL</t>
  </si>
  <si>
    <t>Hall, Emily</t>
  </si>
  <si>
    <t>19482</t>
  </si>
  <si>
    <t>Lot 42 (CBE)</t>
  </si>
  <si>
    <t>Lot 25 (CBE)</t>
  </si>
  <si>
    <t>544 Brooklyn Ave, Lot 25 Jacksonville, IL 62650</t>
  </si>
  <si>
    <t>SRB037358AL</t>
  </si>
  <si>
    <t>Nichols, Jacqueline</t>
  </si>
  <si>
    <t>12518</t>
  </si>
  <si>
    <t>Lot 43 (CBE)</t>
  </si>
  <si>
    <t>544 Brooklyn Ave, Lot 41 Jacksonville, IL 62650</t>
  </si>
  <si>
    <t>SRB039118ALAC</t>
  </si>
  <si>
    <t>BLISS-47TRS14562AH21S</t>
  </si>
  <si>
    <t>Saunders, Allison ^</t>
  </si>
  <si>
    <t>18522</t>
  </si>
  <si>
    <t>Lot 26 (CBE)</t>
  </si>
  <si>
    <t>544 Brooklyn Ave, Lot 26 Jacksonville, IL 62650</t>
  </si>
  <si>
    <t>SRB039115ALAC</t>
  </si>
  <si>
    <t>Bryson, Judith</t>
  </si>
  <si>
    <t>17956</t>
  </si>
  <si>
    <t>Lot 45 (CBE)</t>
  </si>
  <si>
    <t>CWP050211TN</t>
  </si>
  <si>
    <t>TruMH/Elation</t>
  </si>
  <si>
    <t>544 Brooklyn Ave, Lot 45 Jacksonville, IL 62650</t>
  </si>
  <si>
    <t>Ruby, Lynn</t>
  </si>
  <si>
    <t>373</t>
  </si>
  <si>
    <t>Lot 47 (CBE)</t>
  </si>
  <si>
    <t>CWP050041TN</t>
  </si>
  <si>
    <t>Pierre, Marcelin</t>
  </si>
  <si>
    <t>CWP050051TN</t>
  </si>
  <si>
    <t>544 Brooklyn Ave, Lot 47 Jacksonville, IL 62650</t>
  </si>
  <si>
    <t>Johnson, Trinity</t>
  </si>
  <si>
    <t>CWP049995TN</t>
  </si>
  <si>
    <t>544 Brooklyn Ave, Lot 43 Jacksonville, IL 62650</t>
  </si>
  <si>
    <t>CWP050016TN</t>
  </si>
  <si>
    <t>Lot 31 (CBE)</t>
  </si>
  <si>
    <t>544 Brooklyn Ave, Lot 31 Jacksonville, IL 62650</t>
  </si>
  <si>
    <t>CWP050217TN</t>
  </si>
  <si>
    <t>544 Brooklyn Ave, Lot 32 Jacksonville, IL 62650</t>
  </si>
  <si>
    <t>CWP050221TN</t>
  </si>
  <si>
    <t>544 Brooklyn Ave, Lot 30 Jacksonville, IL 62650</t>
  </si>
  <si>
    <t>CWP050249TN</t>
  </si>
  <si>
    <t>544 Brooklyn Ave, Lot 42 Jacksonville, IL 62650</t>
  </si>
  <si>
    <t>CWP050004TN</t>
  </si>
  <si>
    <t>Lot 33 (CBE)</t>
  </si>
  <si>
    <t>544 Brooklyn Ave, Lot 33 Jacksonville, IL 62650</t>
  </si>
  <si>
    <t>CWP050056TN</t>
  </si>
  <si>
    <t>Lot 9 (CBE)</t>
  </si>
  <si>
    <t>544 Brooklyn Ave, Lot 9 Jacksonville, IL 62650</t>
  </si>
  <si>
    <t>Lot 4 (CBE)</t>
  </si>
  <si>
    <t>544 Brooklyn Ave, Lot 4 Jacksonville, IL 62650</t>
  </si>
  <si>
    <t>Lot 5 (CBE)</t>
  </si>
  <si>
    <t>544 Brooklyn Ave, Lot 5 Jacksonville, IL 62650</t>
  </si>
  <si>
    <t>Lot 8 (CBE)</t>
  </si>
  <si>
    <t>544 Brooklyn Ave, Lot 8 Jacksonville, IL 62650</t>
  </si>
  <si>
    <t>Lot 10 (CBE)</t>
  </si>
  <si>
    <t>544 Brooklyn Ave, Lot 10 Jacksonville, IL 62650</t>
  </si>
  <si>
    <t>Lot 12 (CBE)</t>
  </si>
  <si>
    <t>544 Brooklyn Ave, Lot 12 Jacksonville, IL 62650</t>
  </si>
  <si>
    <t>Lot 28 (CBE)</t>
  </si>
  <si>
    <t>544 Brooklyn Ave, Lot 28 Jacksonville, IL 62650</t>
  </si>
  <si>
    <t>Gill, Carrie</t>
  </si>
  <si>
    <t>297</t>
  </si>
  <si>
    <t>2 Maple (MAP)</t>
  </si>
  <si>
    <t>Maple Creek</t>
  </si>
  <si>
    <t>11 Maple (MAP)</t>
  </si>
  <si>
    <t>11 Maple Creek Cir Woodson, IL 62695</t>
  </si>
  <si>
    <t>4D310507G</t>
  </si>
  <si>
    <t>3 Maple (MAP)</t>
  </si>
  <si>
    <t>Miltimore, Stephanie</t>
  </si>
  <si>
    <t>8558</t>
  </si>
  <si>
    <t>20 Maple (MAP)</t>
  </si>
  <si>
    <t>20 Maple Creek Cir Woodson, IL 62695</t>
  </si>
  <si>
    <t>4S420306G</t>
  </si>
  <si>
    <t>Brewster, Adrian</t>
  </si>
  <si>
    <t>6249</t>
  </si>
  <si>
    <t>5 Maple (MAP)</t>
  </si>
  <si>
    <t>9 Maple (MAP)</t>
  </si>
  <si>
    <t>9 Maple Creek Cir Woodson, IL 62695</t>
  </si>
  <si>
    <t>4D310561G</t>
  </si>
  <si>
    <t>10 Maple (MAP)</t>
  </si>
  <si>
    <t>10 Maple Creek Cir Woodson, IL 62695</t>
  </si>
  <si>
    <t>Carrington, Dalton</t>
  </si>
  <si>
    <t>308</t>
  </si>
  <si>
    <t>6 Maple (MAP)</t>
  </si>
  <si>
    <t>4 Maple (MAP)</t>
  </si>
  <si>
    <t>4 Maple Creek Cir Woodson, IL 62695</t>
  </si>
  <si>
    <t>NHP94250</t>
  </si>
  <si>
    <t>HollyPark</t>
  </si>
  <si>
    <t>8 Maple (MAP)</t>
  </si>
  <si>
    <t>8 Maple Creek Cir Woodson, IL 62695</t>
  </si>
  <si>
    <t>Henderson, Justin</t>
  </si>
  <si>
    <t>21109</t>
  </si>
  <si>
    <t>7 Maple (MAP)</t>
  </si>
  <si>
    <t>13 Maple (MAP)</t>
  </si>
  <si>
    <t>13 Maple Creek Cir Woodson, IL 62695</t>
  </si>
  <si>
    <t>8H4202921</t>
  </si>
  <si>
    <t>Sabre</t>
  </si>
  <si>
    <t>14 Maple (MAP)</t>
  </si>
  <si>
    <t>14 Maple Creek Cir Woodson, IL 62695</t>
  </si>
  <si>
    <t>Lewis Decker, Betty</t>
  </si>
  <si>
    <t>283</t>
  </si>
  <si>
    <t>25 Maple (MAP)</t>
  </si>
  <si>
    <t>25 Maple Creek Cir Woodson, IL 62695</t>
  </si>
  <si>
    <t>8H420377I</t>
  </si>
  <si>
    <t>26 Maple (MAP)</t>
  </si>
  <si>
    <t>26 Maple Creek Cir Woodson, IL 62695</t>
  </si>
  <si>
    <t>Allen, Russell</t>
  </si>
  <si>
    <t>21861</t>
  </si>
  <si>
    <t>17 Maple (MAP)</t>
  </si>
  <si>
    <t>17 Maple Creek Cir Woodson, IL 62695</t>
  </si>
  <si>
    <t>9P42-0407J</t>
  </si>
  <si>
    <t>Skyline / Winner LTD</t>
  </si>
  <si>
    <t>2 Maple Creek Cir Woodson, IL 62695</t>
  </si>
  <si>
    <t>Jackson, John</t>
  </si>
  <si>
    <t>21110</t>
  </si>
  <si>
    <t>15 Maple (MAP)</t>
  </si>
  <si>
    <t>31 Maple (MAP)</t>
  </si>
  <si>
    <t>31 Maple Creek Cir Woodson, IL 62695</t>
  </si>
  <si>
    <t>9P42-0770M or 9P420770M</t>
  </si>
  <si>
    <t>33 Maple (MAP)</t>
  </si>
  <si>
    <t>33 Maple Creek Cir Woodson, IL 62695</t>
  </si>
  <si>
    <t>Dowson, Theresa</t>
  </si>
  <si>
    <t>425</t>
  </si>
  <si>
    <t>16 Maple (MAP)</t>
  </si>
  <si>
    <t>29 Maple (MAP)</t>
  </si>
  <si>
    <t>29 Maple Creek Cir Woodson, IL 62695</t>
  </si>
  <si>
    <t>31380310VAB</t>
  </si>
  <si>
    <t>SKYLINE</t>
  </si>
  <si>
    <t>1 Maple (MAP)</t>
  </si>
  <si>
    <t>1 Maple Creek Cir Woodson, IL 62695</t>
  </si>
  <si>
    <t>Kirk, Michael</t>
  </si>
  <si>
    <t>21894</t>
  </si>
  <si>
    <t>7 Maple Creek Cir Woodson, Illinois 62695</t>
  </si>
  <si>
    <t>WK2100449IN</t>
  </si>
  <si>
    <t>5616-708 THE PULSE-96PLH16562AH18</t>
  </si>
  <si>
    <t>23 Maple (MAP)</t>
  </si>
  <si>
    <t>23 Maple Creek Cir Woodson, IL 62695</t>
  </si>
  <si>
    <t>Ransom, Tad</t>
  </si>
  <si>
    <t>6396</t>
  </si>
  <si>
    <t>18 Maple (MAP)</t>
  </si>
  <si>
    <t>15 Maple Creek Cir Woodson, IL 62695</t>
  </si>
  <si>
    <t>WK2100448IN</t>
  </si>
  <si>
    <t>6 Maple Creek Cir Woodson, IL 62695</t>
  </si>
  <si>
    <t>Lomelino, Ron</t>
  </si>
  <si>
    <t>407</t>
  </si>
  <si>
    <t>19 Maple (MAP)</t>
  </si>
  <si>
    <t>21 Maple (MAP)</t>
  </si>
  <si>
    <t>21 Maple Creek Cir Woodson, IL 62695</t>
  </si>
  <si>
    <t>WK2100445IN</t>
  </si>
  <si>
    <t>Stewart, Jonathan</t>
  </si>
  <si>
    <t>9976</t>
  </si>
  <si>
    <t>27 Maple (MAP)</t>
  </si>
  <si>
    <t>27 Maple Creek Cir Woodson, IL 62695</t>
  </si>
  <si>
    <t>WK2100447IN</t>
  </si>
  <si>
    <t>18 Maple Creek Cir Woodson, IL 62695</t>
  </si>
  <si>
    <t>Bland, Anna</t>
  </si>
  <si>
    <t>326</t>
  </si>
  <si>
    <t>22 Maple (MAP)</t>
  </si>
  <si>
    <t>CWP050626TN</t>
  </si>
  <si>
    <t>ELATION-36TRS14663AH22</t>
  </si>
  <si>
    <t>12 Maple (MAP)</t>
  </si>
  <si>
    <t>12 Maple Creek Cir Woodson, IL 62695</t>
  </si>
  <si>
    <t>Hayes, Dan</t>
  </si>
  <si>
    <t>310</t>
  </si>
  <si>
    <t>22 Maple Creek Cir Woodson, IL 62695</t>
  </si>
  <si>
    <t>Hopkins, Edwin</t>
  </si>
  <si>
    <t>330</t>
  </si>
  <si>
    <t>24 Maple (MAP)</t>
  </si>
  <si>
    <t>24 Maple Creek Cir Woodson, IL 62695</t>
  </si>
  <si>
    <t>Wright, Kirsten</t>
  </si>
  <si>
    <t>17873</t>
  </si>
  <si>
    <t>Godair, Kayla</t>
  </si>
  <si>
    <t>5761</t>
  </si>
  <si>
    <t>28 Maple (MAP)</t>
  </si>
  <si>
    <t>32 Maple (MAP)</t>
  </si>
  <si>
    <t>32 Maple Creek Cir Woodson, IL 62695</t>
  </si>
  <si>
    <t>Fortune, Corina</t>
  </si>
  <si>
    <t>8283</t>
  </si>
  <si>
    <t>30 Maple (MAP)</t>
  </si>
  <si>
    <t>Patty, Jennifer</t>
  </si>
  <si>
    <t>3834</t>
  </si>
  <si>
    <t>30 Maple Creek Cir Woodson, IL 62695</t>
  </si>
  <si>
    <t>5 Maple Creek Cir Woodson, IL 62695</t>
  </si>
  <si>
    <t>19 Maple Creek Cir Woodson, IL 62695</t>
  </si>
  <si>
    <t>16 Maple Creek Cir Woodson, IL 62695</t>
  </si>
  <si>
    <t>28 Maple Creek Cir Woodson, IL 62695</t>
  </si>
  <si>
    <t>Phillips, Colton</t>
  </si>
  <si>
    <t>17798</t>
  </si>
  <si>
    <t>101 Birchfield (PRK)</t>
  </si>
  <si>
    <t>Prairie Knolls</t>
  </si>
  <si>
    <t>123 Meadow (PRK)</t>
  </si>
  <si>
    <t>123 Meadow Ridge Ln Jacksonville, IL 62650</t>
  </si>
  <si>
    <t>9P420143LAB</t>
  </si>
  <si>
    <t>122 Meadow (PRK)</t>
  </si>
  <si>
    <t>Krupp IV, Robert</t>
  </si>
  <si>
    <t>6369</t>
  </si>
  <si>
    <t>101 Knollwood (PRK)</t>
  </si>
  <si>
    <t>118 Woodfield (PRK)</t>
  </si>
  <si>
    <t>118 Woodfield Blvd Jacksonville, IL 62650</t>
  </si>
  <si>
    <t>17380973LAB</t>
  </si>
  <si>
    <t>101 Spring (PRK)</t>
  </si>
  <si>
    <t>101 Spring Brook Rd Jacksonville, IL 62650</t>
  </si>
  <si>
    <t>Scott, Steve</t>
  </si>
  <si>
    <t>418</t>
  </si>
  <si>
    <t>101 Meadow (PRK)</t>
  </si>
  <si>
    <t>116 Meadow (PRK)</t>
  </si>
  <si>
    <t>116 Meadow Ridge Ln Jacksonville, IL 62650</t>
  </si>
  <si>
    <t>9P20516MAB</t>
  </si>
  <si>
    <t>106 Meadow (PRK)</t>
  </si>
  <si>
    <t>106 Meadow Ridge Ln Jacksonville, IL 62650</t>
  </si>
  <si>
    <t>Douglas, Carvin</t>
  </si>
  <si>
    <t>22036</t>
  </si>
  <si>
    <t>101 Prairie (PRK)</t>
  </si>
  <si>
    <t>119 Meadow (PRK)</t>
  </si>
  <si>
    <t>119 Meadow Ridge Ln Jacksonville, IL 62650</t>
  </si>
  <si>
    <t>62310357MAB</t>
  </si>
  <si>
    <t>Skyline/Royal Manor</t>
  </si>
  <si>
    <t>101 Birchfield Ln Jacksonville, IL 62650</t>
  </si>
  <si>
    <t>Millager, Kelly</t>
  </si>
  <si>
    <t>10843</t>
  </si>
  <si>
    <t>U5310243UAB</t>
  </si>
  <si>
    <t>111 Spring (PRK)</t>
  </si>
  <si>
    <t>111 Spring Brook Rd Jacksonville, IL 62650</t>
  </si>
  <si>
    <t>Morrison, Amber</t>
  </si>
  <si>
    <t>14052</t>
  </si>
  <si>
    <t>101 Sunwood (PRK)</t>
  </si>
  <si>
    <t>110 Spring (PRK)</t>
  </si>
  <si>
    <t>110 Spring Brook Rd Jacksonville, IL 62650</t>
  </si>
  <si>
    <t>D2-38-0550-TAB</t>
  </si>
  <si>
    <t>107 Sunwood (PRK)</t>
  </si>
  <si>
    <t>107 Sunwood Rd Jacksonville, IL 62650</t>
  </si>
  <si>
    <t>Foster, Richard</t>
  </si>
  <si>
    <t>405</t>
  </si>
  <si>
    <t>101 Woodfield (PRK)</t>
  </si>
  <si>
    <t>107 Spring (PRK)</t>
  </si>
  <si>
    <t>107 Spring Brook Rd Jacksonville, IL 62650</t>
  </si>
  <si>
    <t>AC62310231TAB</t>
  </si>
  <si>
    <t>117 Woodfield (PRK)</t>
  </si>
  <si>
    <t>117 Woodfield Blvd Jacksonville, IL 62650</t>
  </si>
  <si>
    <t>Thompson, Virginia</t>
  </si>
  <si>
    <t>432</t>
  </si>
  <si>
    <t>102 Meadow (PRK)</t>
  </si>
  <si>
    <t>204 Orchard (PRK)</t>
  </si>
  <si>
    <t>204 Orchard Cv Jacksonville, IL 62650</t>
  </si>
  <si>
    <t>62310244TAB</t>
  </si>
  <si>
    <t>202 Orchard (PRK)</t>
  </si>
  <si>
    <t>202 Orchard Cv Jacksonville, IL 62650</t>
  </si>
  <si>
    <t>Moore, Stephanie</t>
  </si>
  <si>
    <t>21408</t>
  </si>
  <si>
    <t>102 Prairie (PRK)</t>
  </si>
  <si>
    <t>113 Spring (PRK)</t>
  </si>
  <si>
    <t>113 Spring Brook Rd Jacksonville, IL 62650</t>
  </si>
  <si>
    <t>31310176VAB</t>
  </si>
  <si>
    <t>Skyline/Sunwood</t>
  </si>
  <si>
    <t>305 Knollwood (PRK)</t>
  </si>
  <si>
    <t>305 Knollwood Way Jacksonville, IL 62650</t>
  </si>
  <si>
    <t>Trimble, KoreyAnna</t>
  </si>
  <si>
    <t>19295</t>
  </si>
  <si>
    <t>102 Spring (PRK)</t>
  </si>
  <si>
    <t>103 Sunwood (PRK)</t>
  </si>
  <si>
    <t>103 Sunwood Rd Jacksonville, IL 62650</t>
  </si>
  <si>
    <t>31310537WBA</t>
  </si>
  <si>
    <t>104 Meadow (PRK)</t>
  </si>
  <si>
    <t>104 Meadow Ridge Ln Jacksonville, IL 62650</t>
  </si>
  <si>
    <t>Cockerill, Marty</t>
  </si>
  <si>
    <t>383</t>
  </si>
  <si>
    <t>102 Sunwood (PRK)</t>
  </si>
  <si>
    <t>308 Orchard (PRK)</t>
  </si>
  <si>
    <t>308 Orchard Cove Jacksonville, IL 62650</t>
  </si>
  <si>
    <t>31310594WBA</t>
  </si>
  <si>
    <t>117 Meadow (PRK)</t>
  </si>
  <si>
    <t>117 Meadow Ridge Ln Jacksonville, IL 62650</t>
  </si>
  <si>
    <t>Cook, Jo</t>
  </si>
  <si>
    <t>21643</t>
  </si>
  <si>
    <t>103 Birchfield (PRK)</t>
  </si>
  <si>
    <t>GL13482AB-1</t>
  </si>
  <si>
    <t>Commodore</t>
  </si>
  <si>
    <t>120 Meadow (PRK)</t>
  </si>
  <si>
    <t>120 Meadow Ridge Ln Jacksonville, IL 62650</t>
  </si>
  <si>
    <t>Schumann-Jones, Cynthia*</t>
  </si>
  <si>
    <t>416</t>
  </si>
  <si>
    <t>103 Knollwood (PRK)</t>
  </si>
  <si>
    <t>116 Birchfield (PRK)</t>
  </si>
  <si>
    <t>116 Birchfield Ln Jacksonville, IL 62650</t>
  </si>
  <si>
    <t>SA4075127ALAB</t>
  </si>
  <si>
    <t>MARVEL-42TRU28564AH18</t>
  </si>
  <si>
    <t>302 Orchard (PRK)</t>
  </si>
  <si>
    <t>302 Orchard Cv Jacksonville, IL 62650</t>
  </si>
  <si>
    <t>Rapozo, Mary</t>
  </si>
  <si>
    <t>385</t>
  </si>
  <si>
    <t>103 Meadow (PRK)</t>
  </si>
  <si>
    <t>116 Sunwood (PRK)</t>
  </si>
  <si>
    <t>116 Sunwood Rd Jacksonville, IL 62650</t>
  </si>
  <si>
    <t>WK1106137INAB</t>
  </si>
  <si>
    <t>4828-746 THE PULSE-95PLH28483FH18</t>
  </si>
  <si>
    <t>114 Spring (PRK)</t>
  </si>
  <si>
    <t>114 Spring Brook Rd Jacksonville, IL 62650</t>
  </si>
  <si>
    <t>Peters, Edith</t>
  </si>
  <si>
    <t>328</t>
  </si>
  <si>
    <t>103 Prairie (PRK)</t>
  </si>
  <si>
    <t>121 Sunwood (PRK)</t>
  </si>
  <si>
    <t>121 Sunwood Rd Jacksonville, IL 62650</t>
  </si>
  <si>
    <t>WK1106139INAB</t>
  </si>
  <si>
    <t>5228-838 THE PULSE-95PLH28523AH18</t>
  </si>
  <si>
    <t>115 Spring (PRK)</t>
  </si>
  <si>
    <t>115 Spring Brook Rd Jacksonville, IL 62650</t>
  </si>
  <si>
    <t>Davis, Charles</t>
  </si>
  <si>
    <t>20721</t>
  </si>
  <si>
    <t>103 Spring (PRK)</t>
  </si>
  <si>
    <t>117 Sunwood (PRK)</t>
  </si>
  <si>
    <t>117 Sunwood Rd Jacksonville, IL 62650</t>
  </si>
  <si>
    <t>WK1106138INAB</t>
  </si>
  <si>
    <t>Osborne, Tiffany^</t>
  </si>
  <si>
    <t>18053</t>
  </si>
  <si>
    <t>119 Sunwood (PRK)</t>
  </si>
  <si>
    <t>119 Sunwood Rd Jacksonville, IL 62650</t>
  </si>
  <si>
    <t>WK1106142INAB</t>
  </si>
  <si>
    <t>4828-731 THE PULSE-95PLH28483AH18</t>
  </si>
  <si>
    <t>105 Prairie (PRK)</t>
  </si>
  <si>
    <t>105 Prairie Cv Jacksonville, IL 62650</t>
  </si>
  <si>
    <t>Armstrong, Aleshia^</t>
  </si>
  <si>
    <t>18997</t>
  </si>
  <si>
    <t>103 Woodfield (PRK)</t>
  </si>
  <si>
    <t>110 Sunwood (PRK)</t>
  </si>
  <si>
    <t>110 Sunwood Rd Jacksonville, IL 62650</t>
  </si>
  <si>
    <t>WK1106143INAB</t>
  </si>
  <si>
    <t>5628-839 THE PULSE-95PLH28563BH18</t>
  </si>
  <si>
    <t>101 Knollwood Way Jacksonville, IL 62650</t>
  </si>
  <si>
    <t>Haschemeyer, Ryan</t>
  </si>
  <si>
    <t>21315</t>
  </si>
  <si>
    <t>104 Birchfield (PRK)</t>
  </si>
  <si>
    <t>108 Birchfield (PRK)</t>
  </si>
  <si>
    <t>108 Birchfield Ln Jacksonville, IL 62650</t>
  </si>
  <si>
    <t>SA4075680ALAB</t>
  </si>
  <si>
    <t>WONDER-42TRU28724RH18</t>
  </si>
  <si>
    <t>102 Birchfield (PRK)</t>
  </si>
  <si>
    <t>102 Birchfield Ln Jacksonville, IL 62650</t>
  </si>
  <si>
    <t>Montgomery, David</t>
  </si>
  <si>
    <t>5998</t>
  </si>
  <si>
    <t>115 Sunwood (PRK)</t>
  </si>
  <si>
    <t>115 Sunwood Jacksonville, IL 62670</t>
  </si>
  <si>
    <t>SA4075678ALAB</t>
  </si>
  <si>
    <t>JUBILATION-42TRU28603RH18</t>
  </si>
  <si>
    <t>105 Spring (PRK)</t>
  </si>
  <si>
    <t>105 Spring Brook Rd Jacksonville, IL 62650</t>
  </si>
  <si>
    <t>Davis, Amber</t>
  </si>
  <si>
    <t>14791</t>
  </si>
  <si>
    <t>104 Orchard (PRK)</t>
  </si>
  <si>
    <t>114 Sunwood (PRK)</t>
  </si>
  <si>
    <t>114 Sunwood Rd Jacksonville, IL 62650</t>
  </si>
  <si>
    <t>SA4075681ALAB</t>
  </si>
  <si>
    <t>SATISFACTION-42TRU28483RH18</t>
  </si>
  <si>
    <t>105 Knollwood (PRK)</t>
  </si>
  <si>
    <t>105 Knollwood Way Jacksonville, IL 62650</t>
  </si>
  <si>
    <t>Murray, Mercedes^</t>
  </si>
  <si>
    <t>18521</t>
  </si>
  <si>
    <t>104 Prairie (PRK)</t>
  </si>
  <si>
    <t>120 Sunwood (PRK)</t>
  </si>
  <si>
    <t>120 Sunwood Rd Jacksonville, IL 62650</t>
  </si>
  <si>
    <t>SA4075692ALABA</t>
  </si>
  <si>
    <t>118 Birchfield (PRK)</t>
  </si>
  <si>
    <t>118 Birchfield Ln Jacksonville, IL 62650</t>
  </si>
  <si>
    <t>Green, Alexander</t>
  </si>
  <si>
    <t>8075</t>
  </si>
  <si>
    <t>104 Spring (PRK)</t>
  </si>
  <si>
    <t>104 Sunwood (PRK)</t>
  </si>
  <si>
    <t>104 Sunwood Rd Jacksonville, IL 62650</t>
  </si>
  <si>
    <t>SA4075688ALAB</t>
  </si>
  <si>
    <t>209 Knollwood (PRK)</t>
  </si>
  <si>
    <t>209 Knollwood Way Jacksonville, IL 62650</t>
  </si>
  <si>
    <t>Ortuno, Maria</t>
  </si>
  <si>
    <t>21998</t>
  </si>
  <si>
    <t>112 Sunwood (PRK)</t>
  </si>
  <si>
    <t>112 Sunwood Rd Jacksonville, IL 62650</t>
  </si>
  <si>
    <t>SA4075687ALAB</t>
  </si>
  <si>
    <t>306 Orchard (PRK)</t>
  </si>
  <si>
    <t>306 Orchard Cv Jacksonville, IL 62650</t>
  </si>
  <si>
    <t>Swarringin, Steve</t>
  </si>
  <si>
    <t>419</t>
  </si>
  <si>
    <t>104 Woodfield (PRK)</t>
  </si>
  <si>
    <t>SA4078674ALAB</t>
  </si>
  <si>
    <t>SATISFACTION-42TRU28483RH20</t>
  </si>
  <si>
    <t>Gradel, Victoria</t>
  </si>
  <si>
    <t>21442</t>
  </si>
  <si>
    <t>103 Spring Brook Rd Jacksonville, IL 62650</t>
  </si>
  <si>
    <t>SA4078675ALAB</t>
  </si>
  <si>
    <t>Tucker, jr, Charles</t>
  </si>
  <si>
    <t>19858</t>
  </si>
  <si>
    <t>105 Meadow (PRK)</t>
  </si>
  <si>
    <t>SRB032134AL</t>
  </si>
  <si>
    <t>TruMH/The Grand</t>
  </si>
  <si>
    <t>108 Woodfield (PRK)</t>
  </si>
  <si>
    <t>108 Woodfield Blvd Jacksonville, IL 62650</t>
  </si>
  <si>
    <t>Dawdy, Chad</t>
  </si>
  <si>
    <t>299</t>
  </si>
  <si>
    <t>109 Spring (PRK)</t>
  </si>
  <si>
    <t>109 Spring Brook Rd Jacksonville, IL 62650</t>
  </si>
  <si>
    <t>SA4078728ALAB</t>
  </si>
  <si>
    <t>MARVEL-42TRU28564AH20</t>
  </si>
  <si>
    <t>113 Meadow (PRK)</t>
  </si>
  <si>
    <t>113 Meadow Ridge Ln Jacksonville, IL 62650</t>
  </si>
  <si>
    <t>Pfieffer, Duane</t>
  </si>
  <si>
    <t>304</t>
  </si>
  <si>
    <t>101 Prairie Cv Jacksonville, IL 62650</t>
  </si>
  <si>
    <t>SRB034045AL</t>
  </si>
  <si>
    <t>109 Woodfield (PRK)</t>
  </si>
  <si>
    <t>109 Woodfield Blvd Jacksonville, IL 62650</t>
  </si>
  <si>
    <t>McHatton, Taylor</t>
  </si>
  <si>
    <t>21448</t>
  </si>
  <si>
    <t>105 Sunwood (PRK)</t>
  </si>
  <si>
    <t>107 Prairie (PRK)</t>
  </si>
  <si>
    <t>107 Prairie Cv Jacksonville, IL 62650</t>
  </si>
  <si>
    <t>SRB034046AL</t>
  </si>
  <si>
    <t>115 Prairie (PRK)</t>
  </si>
  <si>
    <t>115 Prairie Cv Jacksonville, IL 62650</t>
  </si>
  <si>
    <t>Jackson, Velcey</t>
  </si>
  <si>
    <t>14908</t>
  </si>
  <si>
    <t>105 Woodfield (PRK)</t>
  </si>
  <si>
    <t>109 Prairie (PRK)</t>
  </si>
  <si>
    <t>109 Prairie Cv Jacksonville, IL 62650</t>
  </si>
  <si>
    <t>SRB034041AL</t>
  </si>
  <si>
    <t>118 Spring (PRK)</t>
  </si>
  <si>
    <t>118 Spring Brook Rd Jacksonville, IL 62650</t>
  </si>
  <si>
    <t>Jackson, Cedric</t>
  </si>
  <si>
    <t>20088</t>
  </si>
  <si>
    <t>106 Birchfield (PRK)</t>
  </si>
  <si>
    <t>113 Prairie (PRK)</t>
  </si>
  <si>
    <t>113 Prairie Cv Jacksonville, IL 62650</t>
  </si>
  <si>
    <t>SRB034044AL</t>
  </si>
  <si>
    <t>122 Sunwood (PRK)</t>
  </si>
  <si>
    <t>122 Sunwood Rd Jacksonville, IL 62650</t>
  </si>
  <si>
    <t>Vanhyning, Anna</t>
  </si>
  <si>
    <t>279</t>
  </si>
  <si>
    <t>SA4082330ALAB</t>
  </si>
  <si>
    <t>SATISFACTION-42TRU28483RH22</t>
  </si>
  <si>
    <t>103 Woodfield Blvd Jacksonville, IL 62650</t>
  </si>
  <si>
    <t>Mcdonald, James</t>
  </si>
  <si>
    <t>7716</t>
  </si>
  <si>
    <t>106 Orchard (PRK)</t>
  </si>
  <si>
    <t>310 Orchard (PRK)</t>
  </si>
  <si>
    <t>310 Orchard Cv Jacksonville, IL 62650</t>
  </si>
  <si>
    <t>SA4082281ALAB</t>
  </si>
  <si>
    <t>SATISFACTION-42TRU28483RH21S</t>
  </si>
  <si>
    <t>103 Prairie Cv Jacksonville, IL 62650</t>
  </si>
  <si>
    <t>Blount, Nathaniel^</t>
  </si>
  <si>
    <t>17560</t>
  </si>
  <si>
    <t>106 Prairie (PRK)</t>
  </si>
  <si>
    <t>102 Spring Brook Rd Jacksonville, IL 62650</t>
  </si>
  <si>
    <t>SRB038191ALAC</t>
  </si>
  <si>
    <t>47TRS14663AH21</t>
  </si>
  <si>
    <t>114 Meadow (PRK)</t>
  </si>
  <si>
    <t>114 Meadow Ridge Ln Jacksonville, IL 62650</t>
  </si>
  <si>
    <t>Daughtery, Marcie</t>
  </si>
  <si>
    <t>375</t>
  </si>
  <si>
    <t>106 Spring (PRK)</t>
  </si>
  <si>
    <t>108 Spring (PRK)</t>
  </si>
  <si>
    <t>108 Spring Brook Rd Jacksonville, IL 62650</t>
  </si>
  <si>
    <t>SA4082266ALAB</t>
  </si>
  <si>
    <t>SATISFACTION-42TRU28483RH21</t>
  </si>
  <si>
    <t>104 Spring Brook Rd Jacksonville, IL 62650</t>
  </si>
  <si>
    <t>Tighe, Savannah</t>
  </si>
  <si>
    <t>20105</t>
  </si>
  <si>
    <t>106 Woodfield (PRK)</t>
  </si>
  <si>
    <t>111 Prairie (PRK)</t>
  </si>
  <si>
    <t>111 Prairie Cv Jacksonville, IL 62650</t>
  </si>
  <si>
    <t>SRB038192ALAC</t>
  </si>
  <si>
    <t>TRS14663AH21</t>
  </si>
  <si>
    <t>102 Woodfield (PRK)</t>
  </si>
  <si>
    <t>102 Woodfield Blvd Jacksonville, IL 62650</t>
  </si>
  <si>
    <t>Simpson, Christina</t>
  </si>
  <si>
    <t>21255</t>
  </si>
  <si>
    <t>107 Birchfield (PRK)</t>
  </si>
  <si>
    <t>313 Orchard (PRK)</t>
  </si>
  <si>
    <t>313 Orchard Cv Jacksonville, IL 62650</t>
  </si>
  <si>
    <t>SA4082284ALAB</t>
  </si>
  <si>
    <t>116 Prairie (PRK)</t>
  </si>
  <si>
    <t>116 Prairie Cv Jacksonville, IL 62650</t>
  </si>
  <si>
    <t>Farmer, Angela</t>
  </si>
  <si>
    <t>2534</t>
  </si>
  <si>
    <t>107 Meadow (PRK)</t>
  </si>
  <si>
    <t>114 Birchfield (PRK)</t>
  </si>
  <si>
    <t>114 Birchfield Ln Jacksonville, IL 62650</t>
  </si>
  <si>
    <t>SA4082278ALAB</t>
  </si>
  <si>
    <t>125 Spring (PRK)</t>
  </si>
  <si>
    <t>125 Spring Brook Rd Jacksonville, IL 62650</t>
  </si>
  <si>
    <t>Avila, Jose</t>
  </si>
  <si>
    <t>10298</t>
  </si>
  <si>
    <t>106 Prairie Cv Jacksonville, IL 62650</t>
  </si>
  <si>
    <t>SRB037363AL</t>
  </si>
  <si>
    <t>Scott, Venessa</t>
  </si>
  <si>
    <t>2090</t>
  </si>
  <si>
    <t>107 Woodfield (PRK)</t>
  </si>
  <si>
    <t>108 Prairie (PRK)</t>
  </si>
  <si>
    <t>108 Prairie Cv Jacksonville, IL 62650</t>
  </si>
  <si>
    <t>CWP050255TN</t>
  </si>
  <si>
    <t>36TRS14663AH</t>
  </si>
  <si>
    <t>207 Knollwood (PRK)</t>
  </si>
  <si>
    <t>207 Knollwood Way Jacksonville, IL 62650</t>
  </si>
  <si>
    <t>Stalans, Natasha</t>
  </si>
  <si>
    <t>17980</t>
  </si>
  <si>
    <t>110 Prairie (PRK)</t>
  </si>
  <si>
    <t>110 Prairie Cv Jacksonville, IL 62650</t>
  </si>
  <si>
    <t>SRB038190ALAC</t>
  </si>
  <si>
    <t>121 Spring (PRK)</t>
  </si>
  <si>
    <t>121 Spring Brook Rd Jacksonville, IL 62650</t>
  </si>
  <si>
    <t>Groh, Celeste</t>
  </si>
  <si>
    <t>8611</t>
  </si>
  <si>
    <t>108 Meadow (PRK)</t>
  </si>
  <si>
    <t>112 Prairie (PRK)</t>
  </si>
  <si>
    <t>112 Prairie Cv Jacksonville, IL 62650</t>
  </si>
  <si>
    <t>SRB038183ALAC</t>
  </si>
  <si>
    <t>Hart, Jessica</t>
  </si>
  <si>
    <t>19011</t>
  </si>
  <si>
    <t>114 Prairie (PRK)</t>
  </si>
  <si>
    <t>114 Prairie Cv Jacksonville, IL 62650</t>
  </si>
  <si>
    <t>SRB038184ALAC</t>
  </si>
  <si>
    <t>304 Orchard (PRK)</t>
  </si>
  <si>
    <t>304 Orchard Cv Jacksonville, IL 62650</t>
  </si>
  <si>
    <t>Danzeisen, Angie</t>
  </si>
  <si>
    <t>19335</t>
  </si>
  <si>
    <t>317 Orchard (PRK)</t>
  </si>
  <si>
    <t>317 Orchard Cove Jacksonville, IL 62650</t>
  </si>
  <si>
    <t>CLH046291TNAB</t>
  </si>
  <si>
    <t>107 Birchfield Ln Jacksonville, IL 62650</t>
  </si>
  <si>
    <t>Wind, Alicia</t>
  </si>
  <si>
    <t>6533</t>
  </si>
  <si>
    <t>108 Sunwood (PRK)</t>
  </si>
  <si>
    <t>SRB038189ALAC</t>
  </si>
  <si>
    <t>Elation</t>
  </si>
  <si>
    <t>106 Sunwood (PRK)</t>
  </si>
  <si>
    <t>106 Sunwood Rd Jacksonville, IL 62650</t>
  </si>
  <si>
    <t>Grable, Deborah</t>
  </si>
  <si>
    <t>317</t>
  </si>
  <si>
    <t>SA4081281ALAB</t>
  </si>
  <si>
    <t>MARVEL-42TRU28564AH21</t>
  </si>
  <si>
    <t>105 Birchfield (PRK)</t>
  </si>
  <si>
    <t>105 Birchfield Ln Jacksonville, IL 62650</t>
  </si>
  <si>
    <t>Ogletree, Samantha</t>
  </si>
  <si>
    <t>7296</t>
  </si>
  <si>
    <t>109 Birchfield (PRK)</t>
  </si>
  <si>
    <t>106 Birchfield Ln Jacksonville, IL 62650</t>
  </si>
  <si>
    <t>SA4081278ALAB</t>
  </si>
  <si>
    <t>MARVEL- 42TRU28564AH21</t>
  </si>
  <si>
    <t>117 Spring (PRK)</t>
  </si>
  <si>
    <t>117 Spring Brook Rd Jacksonville, IL 62650</t>
  </si>
  <si>
    <t>Walls, Mick</t>
  </si>
  <si>
    <t>389</t>
  </si>
  <si>
    <t>109 Meadow (PRK)</t>
  </si>
  <si>
    <t>105 Sunwood Rd Jacksonville, IL 62650</t>
  </si>
  <si>
    <t>SA4081295ALAB</t>
  </si>
  <si>
    <t>107 Meadow Ridge Ln Jacksonville, IL 62650</t>
  </si>
  <si>
    <t>Peterman, Garrett</t>
  </si>
  <si>
    <t>21962</t>
  </si>
  <si>
    <t>119 Spring (PRK)</t>
  </si>
  <si>
    <t>119 Spring Brook Rd Jacksonville, IL 62650</t>
  </si>
  <si>
    <t>SA4081368ALAB</t>
  </si>
  <si>
    <t>115 Woodfield (PRK)</t>
  </si>
  <si>
    <t>115 Woodfield Blvd Jacksonville, IL 62650</t>
  </si>
  <si>
    <t>Jones, Lena</t>
  </si>
  <si>
    <t>8510</t>
  </si>
  <si>
    <t>122 Spring (PRK)</t>
  </si>
  <si>
    <t>122 Spring Brook Rd Jacksonville, IL 62650</t>
  </si>
  <si>
    <t>SA4081217ALAB</t>
  </si>
  <si>
    <t>121 Woodfield (PRK)</t>
  </si>
  <si>
    <t>121 Woodfield Blvd Jacksonville, IL 62650</t>
  </si>
  <si>
    <t>Hanlin, Allen</t>
  </si>
  <si>
    <t>6429</t>
  </si>
  <si>
    <t>109 Sunwood (PRK)</t>
  </si>
  <si>
    <t>124 Spring (PRK)</t>
  </si>
  <si>
    <t>124 Spring Brook Rd Jacksonville, IL 62650</t>
  </si>
  <si>
    <t>SA4081237ALAB</t>
  </si>
  <si>
    <t>Stafford, Demetria</t>
  </si>
  <si>
    <t>319</t>
  </si>
  <si>
    <t>103 Birchfield Ln Jacksonville, IL 62650</t>
  </si>
  <si>
    <t>SA4081152ALAB</t>
  </si>
  <si>
    <t>Tavender, Kevin</t>
  </si>
  <si>
    <t>22044</t>
  </si>
  <si>
    <t>110 Birchfield (PRK)</t>
  </si>
  <si>
    <t>104 Birchfield Ln Jacksonville, IL 62650</t>
  </si>
  <si>
    <t>SA4081293ALAB</t>
  </si>
  <si>
    <t>112 Birchfield (PRK)</t>
  </si>
  <si>
    <t>112 Birchfield Ln Jacksonville, IL 62650</t>
  </si>
  <si>
    <t>Quinn, Rebecca</t>
  </si>
  <si>
    <t>403</t>
  </si>
  <si>
    <t>110 Meadow (PRK)</t>
  </si>
  <si>
    <t>110 Birchfield Ln Jacksonville, IL 62650</t>
  </si>
  <si>
    <t>SA4081284ALAB</t>
  </si>
  <si>
    <t>110 Woodfield (PRK)</t>
  </si>
  <si>
    <t>110 Woodfield Blvd Jacksonville, IL 62650</t>
  </si>
  <si>
    <t>Birdsell, Kelly</t>
  </si>
  <si>
    <t>19556</t>
  </si>
  <si>
    <t>111 Birchfield (PRK)</t>
  </si>
  <si>
    <t>111 Birchfield Ln Jacksonville, IL 62650</t>
  </si>
  <si>
    <t>SA4081290ALAB</t>
  </si>
  <si>
    <t>104 Orchard Cv Jacksonville, IL 62650</t>
  </si>
  <si>
    <t>Short, Michael</t>
  </si>
  <si>
    <t>17282</t>
  </si>
  <si>
    <t>115 Birchfield (PRK)</t>
  </si>
  <si>
    <t>115 Birchfield Ln Jacksonville, IL 62650</t>
  </si>
  <si>
    <t>SA4081287ALAB</t>
  </si>
  <si>
    <t>112 Meadow (PRK)</t>
  </si>
  <si>
    <t>112 Meadow Ridge Ln Jacksonville, IL 62650</t>
  </si>
  <si>
    <t>Elmore, Joy</t>
  </si>
  <si>
    <t>21746</t>
  </si>
  <si>
    <t>117 Birchfield (PRK)</t>
  </si>
  <si>
    <t>117 Birchfield Ln Jacksonville, IL 62650</t>
  </si>
  <si>
    <t>SA4081288ALAB</t>
  </si>
  <si>
    <t>Hynes, Karen</t>
  </si>
  <si>
    <t>359</t>
  </si>
  <si>
    <t>120 Birchfield (PRK)</t>
  </si>
  <si>
    <t>120 Birchfield Ln Jacksonville, IL 62650</t>
  </si>
  <si>
    <t>SA4081171ALAB</t>
  </si>
  <si>
    <t>307 Knollwood (PRK)</t>
  </si>
  <si>
    <t>307 Knollwood Way Jacksonville, IL 62650</t>
  </si>
  <si>
    <t>White, Dylan</t>
  </si>
  <si>
    <t>21316</t>
  </si>
  <si>
    <t>121 Birchfield (PRK)</t>
  </si>
  <si>
    <t>121 Birchfield Ln Jacksonville, IL 62650</t>
  </si>
  <si>
    <t>SA4081291ALAB</t>
  </si>
  <si>
    <t>205 Knollwood (PRK)</t>
  </si>
  <si>
    <t>205 Knollwood Way Jacksonville, IL 62650</t>
  </si>
  <si>
    <t>Davenport, Nick</t>
  </si>
  <si>
    <t>392</t>
  </si>
  <si>
    <t>111 Meadow (PRK)</t>
  </si>
  <si>
    <t>122 Birchfield (PRK)</t>
  </si>
  <si>
    <t>122 Birchfield Ln Jacksonville, IL 62650</t>
  </si>
  <si>
    <t>SA4081154ALAB</t>
  </si>
  <si>
    <t>120 Spring (PRK)</t>
  </si>
  <si>
    <t>120 Spring Brook Rd Jacksonville, IL 62650</t>
  </si>
  <si>
    <t>Main, Justin</t>
  </si>
  <si>
    <t>2235</t>
  </si>
  <si>
    <t>101 Sunwood Rd Jacksonville, IL 62650</t>
  </si>
  <si>
    <t>SA4081296ALAB</t>
  </si>
  <si>
    <t>303 Knollwood (PRK)</t>
  </si>
  <si>
    <t>303 Knollwood Way Jacksonville, IL 62650</t>
  </si>
  <si>
    <t>McNeece, Keith</t>
  </si>
  <si>
    <t>1839</t>
  </si>
  <si>
    <t>111 Sunwood (PRK)</t>
  </si>
  <si>
    <t>111 Sunwood Rd Jacksonville, IL 62650</t>
  </si>
  <si>
    <t>SA4081240ALAB</t>
  </si>
  <si>
    <t>106 Spring Brook Rd Jacksonville, IL 62650</t>
  </si>
  <si>
    <t>Colwell, Mary</t>
  </si>
  <si>
    <t>384</t>
  </si>
  <si>
    <t>111 Woodfield (PRK)</t>
  </si>
  <si>
    <t>118 Sunwood (PRK)</t>
  </si>
  <si>
    <t>118 Sunwood Rd Jacksonville, IL 62650</t>
  </si>
  <si>
    <t>SA4081283ALAB</t>
  </si>
  <si>
    <t>116 Woodfield (PRK)</t>
  </si>
  <si>
    <t>116 Woodfield Blvd Jacksonville, IL 62650</t>
  </si>
  <si>
    <t>Buhlig, Darryl</t>
  </si>
  <si>
    <t>357</t>
  </si>
  <si>
    <t>123 Sunwood (PRK)</t>
  </si>
  <si>
    <t>123 Sunwood Rd Jacksonville, IL 62650</t>
  </si>
  <si>
    <t>SA4081173ALAB</t>
  </si>
  <si>
    <t>sanders, misty</t>
  </si>
  <si>
    <t>9421</t>
  </si>
  <si>
    <t>124 Sunwood (PRK)</t>
  </si>
  <si>
    <t>124 Sunwood Rd Jacksonville, IL 62650</t>
  </si>
  <si>
    <t>SA4081212ALAB</t>
  </si>
  <si>
    <t>112 Spring (PRK)</t>
  </si>
  <si>
    <t>112 Spring Brook Rd Jacksonville, IL 62650</t>
  </si>
  <si>
    <t>Rich, Jerrica</t>
  </si>
  <si>
    <t>21686</t>
  </si>
  <si>
    <t>102 Prairie Cove Jacksonville, IL 62650</t>
  </si>
  <si>
    <t>SA4081366ALAB</t>
  </si>
  <si>
    <t>201 Knollwood (PRK)</t>
  </si>
  <si>
    <t>201 Knollwood Way Jacksonville, IL 62650</t>
  </si>
  <si>
    <t>Higuet, Raymond</t>
  </si>
  <si>
    <t>5920</t>
  </si>
  <si>
    <t>113 Birchfield (PRK)</t>
  </si>
  <si>
    <t>104 Prairie Cv Jacksonville, IL 62650</t>
  </si>
  <si>
    <t>SRB037368AL</t>
  </si>
  <si>
    <t>105 Woodfield Blvd Jacksonville, IL 62650</t>
  </si>
  <si>
    <t>Longley, Sharon</t>
  </si>
  <si>
    <t>11481</t>
  </si>
  <si>
    <t>315 Orchard (PRK)</t>
  </si>
  <si>
    <t>315 Orchard Cv Jacksonville, IL 62650</t>
  </si>
  <si>
    <t>SRB038186ALAC</t>
  </si>
  <si>
    <t>102 Sunwood Rd Jacksonville, IL 62650</t>
  </si>
  <si>
    <t>Dramin, Ariella</t>
  </si>
  <si>
    <t>21794</t>
  </si>
  <si>
    <t>125 Sunwood (PRK)</t>
  </si>
  <si>
    <t>125 Sunwood Rd Jacksonville, IL 62650</t>
  </si>
  <si>
    <t>SA4081286ALAB</t>
  </si>
  <si>
    <t>111 Woodfield Blvd Jacksonville, IL 62650</t>
  </si>
  <si>
    <t>Pinkerton, Chance</t>
  </si>
  <si>
    <t>17403</t>
  </si>
  <si>
    <t>SA4083000ALAB</t>
  </si>
  <si>
    <t>42TRU28483RH</t>
  </si>
  <si>
    <t>103 Meadow Ridge Ln Jacksonville, IL 62650</t>
  </si>
  <si>
    <t>Dawson, Brent*</t>
  </si>
  <si>
    <t>9212</t>
  </si>
  <si>
    <t>113 Woodfield (PRK)</t>
  </si>
  <si>
    <t>SA4082994ALAB</t>
  </si>
  <si>
    <t>121 Meadow (PRK)</t>
  </si>
  <si>
    <t>121 Meadow Ridge Ln Jacksonville, IL 62650</t>
  </si>
  <si>
    <t>Willner, Caleb</t>
  </si>
  <si>
    <t>20263</t>
  </si>
  <si>
    <t>123 Spring (PRK)</t>
  </si>
  <si>
    <t>123 Spring Brook Rd Jacksonville, IL 62650</t>
  </si>
  <si>
    <t>SA4082471ALAB</t>
  </si>
  <si>
    <t>109 Meadow Ridge Ln Jacksonville, IL 62650</t>
  </si>
  <si>
    <t>Giovenco, Frances*</t>
  </si>
  <si>
    <t>332</t>
  </si>
  <si>
    <t>124 Birchfield (PRK)</t>
  </si>
  <si>
    <t>124 Birchfield Ln Jacksonville, IL 62650</t>
  </si>
  <si>
    <t>SA4082473ALAB</t>
  </si>
  <si>
    <t>111 Meadow Ridge Ln Jacksonville, IL 62650</t>
  </si>
  <si>
    <t>Olsen, Xane</t>
  </si>
  <si>
    <t>17499</t>
  </si>
  <si>
    <t>105 Meadow Ridge Ln Jacksonville, IL 62650</t>
  </si>
  <si>
    <t>SA4082474ALAB</t>
  </si>
  <si>
    <t>MARVEL 4-42TRU28564AH22</t>
  </si>
  <si>
    <t>108 Meadow Ridge Ln Jacksonville, IL 62650</t>
  </si>
  <si>
    <t>Surratt, Brian*</t>
  </si>
  <si>
    <t>291</t>
  </si>
  <si>
    <t>126 Birchfield (PRK)</t>
  </si>
  <si>
    <t>126 Birchfield Ln Jacksonville, IL 62650</t>
  </si>
  <si>
    <t>SA4082472ALAB</t>
  </si>
  <si>
    <t>Garcia, Ricardo</t>
  </si>
  <si>
    <t>7836</t>
  </si>
  <si>
    <t>116 Spring (PRK)</t>
  </si>
  <si>
    <t>116 Spring Brook Rd Jacksonville, IL 62650</t>
  </si>
  <si>
    <t>Bagwell, James</t>
  </si>
  <si>
    <t>420</t>
  </si>
  <si>
    <t>114 Woodfield (PRK)</t>
  </si>
  <si>
    <t>106 Orchard Cv Jacksonville, IL 62650</t>
  </si>
  <si>
    <t>Pierre, Jean Claude</t>
  </si>
  <si>
    <t>21694</t>
  </si>
  <si>
    <t>Skinner, David*</t>
  </si>
  <si>
    <t>320</t>
  </si>
  <si>
    <t>107 Woodfield Blvd Jacksonville, IL 62650</t>
  </si>
  <si>
    <t>Hallock, Tyann</t>
  </si>
  <si>
    <t>20260</t>
  </si>
  <si>
    <t>Dejarnett, Derek</t>
  </si>
  <si>
    <t>8148</t>
  </si>
  <si>
    <t>110 Meadow Ridge Ln Jacksonville, IL 62650</t>
  </si>
  <si>
    <t>Levins, John*</t>
  </si>
  <si>
    <t>352</t>
  </si>
  <si>
    <t>115 Meadow (PRK)</t>
  </si>
  <si>
    <t>115 Meadow Ridge Ln Jacksonville, IL 62650</t>
  </si>
  <si>
    <t>McGraw, Sheila</t>
  </si>
  <si>
    <t>16288</t>
  </si>
  <si>
    <t>101 Woodfield Blvd Jacksonville, IL 62650</t>
  </si>
  <si>
    <t>Peacock, Byron</t>
  </si>
  <si>
    <t>9588</t>
  </si>
  <si>
    <t>Webb, Gary*</t>
  </si>
  <si>
    <t>335</t>
  </si>
  <si>
    <t>119 Woodfield (PRK)</t>
  </si>
  <si>
    <t>119 Woodfield Blvd Jacksonville, IL 62650</t>
  </si>
  <si>
    <t>Briguglio, Antonino</t>
  </si>
  <si>
    <t>8131</t>
  </si>
  <si>
    <t>Chlarson, Elizabeth</t>
  </si>
  <si>
    <t>15832</t>
  </si>
  <si>
    <t>122 Woodfield (PRK)</t>
  </si>
  <si>
    <t>122 Woodfield Blvd Jacksonville, IL 62650</t>
  </si>
  <si>
    <t>Grable, Marilyn</t>
  </si>
  <si>
    <t>377</t>
  </si>
  <si>
    <t>King, James</t>
  </si>
  <si>
    <t>21510</t>
  </si>
  <si>
    <t>113 Woodfield Blvd Jacksonville, IL 62650</t>
  </si>
  <si>
    <t>Still, Hannah</t>
  </si>
  <si>
    <t>20201</t>
  </si>
  <si>
    <t>103 Knollwood Way Jacksonville, IL 62650</t>
  </si>
  <si>
    <t>Hayes, Joe</t>
  </si>
  <si>
    <t>350</t>
  </si>
  <si>
    <t>203 Knollwood (PRK)</t>
  </si>
  <si>
    <t>203 Knollwood Way Jacksonville, IL 62650</t>
  </si>
  <si>
    <t>Howell, Mary</t>
  </si>
  <si>
    <t>12031</t>
  </si>
  <si>
    <t>101 Meadow Ridge Ln Jacksonville, IL 62650</t>
  </si>
  <si>
    <t>Kemp, Stephanie</t>
  </si>
  <si>
    <t>3348</t>
  </si>
  <si>
    <t>104 Woodfield Blvd Jacksonville, IL 62650</t>
  </si>
  <si>
    <t>Workman, Angela</t>
  </si>
  <si>
    <t>21598</t>
  </si>
  <si>
    <t>118 Meadow (PRK)</t>
  </si>
  <si>
    <t>114 Woodfield Blvd Jacksonville, IL 62650</t>
  </si>
  <si>
    <t>Shrewsbury, Kimberly</t>
  </si>
  <si>
    <t>12287</t>
  </si>
  <si>
    <t>123 Birchfield (PRK)</t>
  </si>
  <si>
    <t>123 Birchfield Ln Jacksonville, IL 62650</t>
  </si>
  <si>
    <t>Cavender, Rebecca</t>
  </si>
  <si>
    <t>21314</t>
  </si>
  <si>
    <t>Murphy, Joshua</t>
  </si>
  <si>
    <t>17814</t>
  </si>
  <si>
    <t>309 Knollwood (PRK)</t>
  </si>
  <si>
    <t>309 Knollwood Way Jacksonville, IL 62650</t>
  </si>
  <si>
    <t>Turner, Miranda</t>
  </si>
  <si>
    <t>2466</t>
  </si>
  <si>
    <t>119 Birchfield (PRK)</t>
  </si>
  <si>
    <t>118 Meadow Ridge Ln Jacksonville, IL 62650</t>
  </si>
  <si>
    <t>Joe, Emanuel</t>
  </si>
  <si>
    <t>22240</t>
  </si>
  <si>
    <t>112 Woodfield (PRK)</t>
  </si>
  <si>
    <t>112 Woodfield Blvd Jacksonville, IL 62650</t>
  </si>
  <si>
    <t>LeBlanc, Lange</t>
  </si>
  <si>
    <t>14282</t>
  </si>
  <si>
    <t>Mansell, Katherine</t>
  </si>
  <si>
    <t>289</t>
  </si>
  <si>
    <t>Eilers, Lori</t>
  </si>
  <si>
    <t>372</t>
  </si>
  <si>
    <t>120 Woodfield (PRK)</t>
  </si>
  <si>
    <t>120 Woodfield Blvd Jacksonville, IL 62650</t>
  </si>
  <si>
    <t>Brooks, Laurie</t>
  </si>
  <si>
    <t>16811</t>
  </si>
  <si>
    <t>102 Meadow Ridge Ln Jacksonville, IL 62650</t>
  </si>
  <si>
    <t>Phares, Vicky</t>
  </si>
  <si>
    <t>430</t>
  </si>
  <si>
    <t>106 Woodfield Blvd Jacksonville, IL 62650</t>
  </si>
  <si>
    <t>Soto, Nathan</t>
  </si>
  <si>
    <t>21347</t>
  </si>
  <si>
    <t>Padgett, Scott*</t>
  </si>
  <si>
    <t>11248</t>
  </si>
  <si>
    <t>Shelts, Janet</t>
  </si>
  <si>
    <t>341</t>
  </si>
  <si>
    <t>Hernandez, Juan</t>
  </si>
  <si>
    <t>6319</t>
  </si>
  <si>
    <t>Rapp, Joseph</t>
  </si>
  <si>
    <t>354</t>
  </si>
  <si>
    <t>109 Sunwood Rd Jacksonville, IL 62650</t>
  </si>
  <si>
    <t>Crabtree, Ethan</t>
  </si>
  <si>
    <t>21414</t>
  </si>
  <si>
    <t>Graves, Megan</t>
  </si>
  <si>
    <t>21312</t>
  </si>
  <si>
    <t>Simmons, Cleophius</t>
  </si>
  <si>
    <t>14891</t>
  </si>
  <si>
    <t>109 Birchfield Ln Jacksonville, IL 62650</t>
  </si>
  <si>
    <t>Summers, Russel</t>
  </si>
  <si>
    <t>410</t>
  </si>
  <si>
    <t>Fernandes, Suzanne</t>
  </si>
  <si>
    <t>421</t>
  </si>
  <si>
    <t>119 Birchfield Ln Jacksonville, IL 62650</t>
  </si>
  <si>
    <t>Noralus, Chesley</t>
  </si>
  <si>
    <t>22185</t>
  </si>
  <si>
    <t>Tedrow, Crystal</t>
  </si>
  <si>
    <t>22209</t>
  </si>
  <si>
    <t>Walton, Bamako</t>
  </si>
  <si>
    <t>21471</t>
  </si>
  <si>
    <t>108 Sunwood Rd Jacksonville, IL 62650</t>
  </si>
  <si>
    <t>Vestal, Brandy</t>
  </si>
  <si>
    <t>17565</t>
  </si>
  <si>
    <t>Scheland, Elizabeth</t>
  </si>
  <si>
    <t>18456</t>
  </si>
  <si>
    <t>Savage, Shane</t>
  </si>
  <si>
    <t>21608</t>
  </si>
  <si>
    <t>113 Birchfield Ln Jacksonville, IL 62650</t>
  </si>
  <si>
    <t>Aguilar, Jose</t>
  </si>
  <si>
    <t>21319</t>
  </si>
  <si>
    <t>113 Sunwood (PRK)</t>
  </si>
  <si>
    <t>113 Sunwood Rd Jacksonville, IL 62650</t>
  </si>
  <si>
    <t>Pyatt, Mark</t>
  </si>
  <si>
    <t>380</t>
  </si>
  <si>
    <t>Manzella, Quinnette</t>
  </si>
  <si>
    <t>21560</t>
  </si>
  <si>
    <t>Hunter, Laura</t>
  </si>
  <si>
    <t>12624</t>
  </si>
  <si>
    <t>Lawrence, Annie</t>
  </si>
  <si>
    <t>22248</t>
  </si>
  <si>
    <t>Yanfei, Lin</t>
  </si>
  <si>
    <t>22303</t>
  </si>
  <si>
    <t>Carriger, Patricia</t>
  </si>
  <si>
    <t>339</t>
  </si>
  <si>
    <t>Pinto, Steven</t>
  </si>
  <si>
    <t>290</t>
  </si>
  <si>
    <t>Davidson, Malcolm</t>
  </si>
  <si>
    <t>374</t>
  </si>
  <si>
    <t>Dotzert, Patsy</t>
  </si>
  <si>
    <t>344</t>
  </si>
  <si>
    <t>Travis, Bob</t>
  </si>
  <si>
    <t>286</t>
  </si>
  <si>
    <t>Rawlins, Darci</t>
  </si>
  <si>
    <t>314</t>
  </si>
  <si>
    <t>Cody, Michael*</t>
  </si>
  <si>
    <t>3647</t>
  </si>
  <si>
    <t>Thompson, Emily</t>
  </si>
  <si>
    <t>22230</t>
  </si>
  <si>
    <t>Bast, Terry</t>
  </si>
  <si>
    <t>423</t>
  </si>
  <si>
    <t>McKinley, David</t>
  </si>
  <si>
    <t>21460</t>
  </si>
  <si>
    <t>Horney-Briseno, Kelly</t>
  </si>
  <si>
    <t>18314</t>
  </si>
  <si>
    <t>Hunter, Nicole</t>
  </si>
  <si>
    <t>6191</t>
  </si>
  <si>
    <t>Stanley, Blair</t>
  </si>
  <si>
    <t>301 Knollwood (PRK)</t>
  </si>
  <si>
    <t>301 Knollwood Way Jacksonville, IL 62650</t>
  </si>
  <si>
    <t>311 Knollwood (PRK)</t>
  </si>
  <si>
    <t>311 Knollwood Way Jacksonville, IL 62650</t>
  </si>
  <si>
    <t>206 Orchard (PRK)</t>
  </si>
  <si>
    <t>206 Orchard Cv Jacksonville, IL 62650</t>
  </si>
  <si>
    <t>124 Meadow (PRK)</t>
  </si>
  <si>
    <t>124 Meadow Ridge Ln Jacksonville, IL 62650</t>
  </si>
  <si>
    <t>Inman, Rosetta</t>
  </si>
  <si>
    <t>20180</t>
  </si>
  <si>
    <t>Lot 1 (ROL)</t>
  </si>
  <si>
    <t>Rolling Acres</t>
  </si>
  <si>
    <t>Lot 58 (ROL)</t>
  </si>
  <si>
    <t>1042 E. Morton Ave, Lot 58 Jacksonville, IL 62650</t>
  </si>
  <si>
    <t>1470PBI2800</t>
  </si>
  <si>
    <t>PARKWOOD</t>
  </si>
  <si>
    <t>Gaffney, Claudia^</t>
  </si>
  <si>
    <t>19294</t>
  </si>
  <si>
    <t>Lot 2 (ROL)</t>
  </si>
  <si>
    <t>Lot 105 (ROL)</t>
  </si>
  <si>
    <t>1042 E. Morton Ave, Lot 105 Jacksonville, IL 62650</t>
  </si>
  <si>
    <t>01L9412</t>
  </si>
  <si>
    <t>LIBERTY</t>
  </si>
  <si>
    <t>Lot 4 (ROL)</t>
  </si>
  <si>
    <t>1042 E. Morton Ave, Lot 4 Jacksonville, IL 62650</t>
  </si>
  <si>
    <t>Gomez, Nicolas</t>
  </si>
  <si>
    <t>21917</t>
  </si>
  <si>
    <t>Lot 3 (ROL)</t>
  </si>
  <si>
    <t>Lot 159 (ROL)</t>
  </si>
  <si>
    <t>1042 E. Morton Ave, Lot 159 Jacksonville, IL 62650</t>
  </si>
  <si>
    <t>REDMAN</t>
  </si>
  <si>
    <t>Lot 5 (ROL)</t>
  </si>
  <si>
    <t>1042 E. Morton Ave, Lot 5 Jacksonville, IL 62650</t>
  </si>
  <si>
    <t>Wilkins, Donna^</t>
  </si>
  <si>
    <t>323</t>
  </si>
  <si>
    <t>Lot 6 (ROL)</t>
  </si>
  <si>
    <t>ALS8614X7022SN19693</t>
  </si>
  <si>
    <t>BAYWOOD</t>
  </si>
  <si>
    <t>Lot 8 (ROL)</t>
  </si>
  <si>
    <t>1042 E. Morton Ave, Lot 8 Jacksonville, IL 62650</t>
  </si>
  <si>
    <t>Camacho, Rodrigo</t>
  </si>
  <si>
    <t>21845</t>
  </si>
  <si>
    <t>Lot 7 (ROL)</t>
  </si>
  <si>
    <t>Lot 26 (ROL)</t>
  </si>
  <si>
    <t>1042 E. Morton Ave, Lot 26 Jacksonville, IL 62650</t>
  </si>
  <si>
    <t>68310349X</t>
  </si>
  <si>
    <t>Slyline</t>
  </si>
  <si>
    <t>Lot 9 (ROL)</t>
  </si>
  <si>
    <t>1042 E. Morton Ave, Lot 9 Jacksonville, IL 62650</t>
  </si>
  <si>
    <t>Dobson, Ashley</t>
  </si>
  <si>
    <t>21517</t>
  </si>
  <si>
    <t>Lot 23 (ROL)</t>
  </si>
  <si>
    <t>1042 E. Morton Ave, Lot 23 Jacksonville, IL 62650</t>
  </si>
  <si>
    <t>04420652F</t>
  </si>
  <si>
    <t>CARROLLTON</t>
  </si>
  <si>
    <t>Lot 12 (ROL)</t>
  </si>
  <si>
    <t>1042 E. Morton Ave, Lot 12 Jacksonville, IL 62650</t>
  </si>
  <si>
    <t>Kruzan, Cameron</t>
  </si>
  <si>
    <t>9159</t>
  </si>
  <si>
    <t>Lot 54 (ROL)</t>
  </si>
  <si>
    <t>1042 E. Morton Ave, Lot 54 Jacksonville, IL 62650</t>
  </si>
  <si>
    <t>4B310200F</t>
  </si>
  <si>
    <t>Lot 13 (ROL)</t>
  </si>
  <si>
    <t>Demolition Queue</t>
  </si>
  <si>
    <t>1042 E. Morton Ave, Lot 13 Jacksonville, IL 62650</t>
  </si>
  <si>
    <t>Rollins, Vicki</t>
  </si>
  <si>
    <t>5531</t>
  </si>
  <si>
    <t>Lot 11 (ROL)</t>
  </si>
  <si>
    <t>Lot 206 (ROL)</t>
  </si>
  <si>
    <t>1042 E. Morton Ave, Lot 206 Jacksonville, IL 62650</t>
  </si>
  <si>
    <t>4R42143G</t>
  </si>
  <si>
    <t>Lot 14 (ROL)</t>
  </si>
  <si>
    <t>1042 E. Morton Ave, Lot 14 Jacksonville, IL 62650</t>
  </si>
  <si>
    <t>Benz, Michael</t>
  </si>
  <si>
    <t>1771</t>
  </si>
  <si>
    <t>Lot 150 (ROL)</t>
  </si>
  <si>
    <t>1042 E. Morton Ave, Lot 150 Jacksonville, IL 62650</t>
  </si>
  <si>
    <t>01L32488</t>
  </si>
  <si>
    <t>Lot 16 (ROL)</t>
  </si>
  <si>
    <t>1042 E. Morton Ave, Lot 16 Jacksonville, IL 62650</t>
  </si>
  <si>
    <t>Yama, Carlos</t>
  </si>
  <si>
    <t>22055</t>
  </si>
  <si>
    <t>Lot 15 (ROL)</t>
  </si>
  <si>
    <t>Lot 77 (ROL)</t>
  </si>
  <si>
    <t>1042 E. Morton Ave, Lot 77 Jacksonville, IL 62650</t>
  </si>
  <si>
    <t>8D420110J</t>
  </si>
  <si>
    <t>Lot 17 (ROL)</t>
  </si>
  <si>
    <t>1042 E. Morton Ave, Lot 17 Jacksonville, IL 62650</t>
  </si>
  <si>
    <t>Brown, Lucille</t>
  </si>
  <si>
    <t>15412</t>
  </si>
  <si>
    <t>Lot 19 (ROL)</t>
  </si>
  <si>
    <t>Lot 71 (ROL)</t>
  </si>
  <si>
    <t>1042 E. Morton Ave, Lot 71 Jacksonville, IL 62650</t>
  </si>
  <si>
    <t>9P42-0717</t>
  </si>
  <si>
    <t>Lot 18 (ROL)</t>
  </si>
  <si>
    <t>1042 E. Morton Ave, Lot 18 Jacksonville, IL 62650</t>
  </si>
  <si>
    <t>Sauveur, Yveta</t>
  </si>
  <si>
    <t>21697</t>
  </si>
  <si>
    <t>Lot 20 (ROL)</t>
  </si>
  <si>
    <t>210E401057AB</t>
  </si>
  <si>
    <t>Dutch</t>
  </si>
  <si>
    <t>1042 E. Morton Ave, Lot 20 Jacksonville, IL 62650</t>
  </si>
  <si>
    <t>Griffith, Carrie</t>
  </si>
  <si>
    <t>7539</t>
  </si>
  <si>
    <t>Lot 21 (ROL)</t>
  </si>
  <si>
    <t>Lot 102 (ROL)</t>
  </si>
  <si>
    <t>1042 E. Morton Ave, Lot 102 Jacksonville, IL 62650</t>
  </si>
  <si>
    <t>SRB030977AL</t>
  </si>
  <si>
    <t>ELATION-47TRU14663AH18</t>
  </si>
  <si>
    <t>1042 E. Morton Ave, Lot 21 Jacksonville, IL 62650</t>
  </si>
  <si>
    <t>Willis, Mary</t>
  </si>
  <si>
    <t>1691</t>
  </si>
  <si>
    <t>Lot 22 (ROL)</t>
  </si>
  <si>
    <t>Lot 45 (ROL)</t>
  </si>
  <si>
    <t>1042 E. Morton Ave, Lot 45 Jacksonville, IL 62650</t>
  </si>
  <si>
    <t>SRB030976AL</t>
  </si>
  <si>
    <t>1042 E. Morton Ave, Lot 22 Jacksonville, IL 62650</t>
  </si>
  <si>
    <t>Kelley, Ronnie</t>
  </si>
  <si>
    <t>1692</t>
  </si>
  <si>
    <t>Lot 24 (ROL)</t>
  </si>
  <si>
    <t>Lot 52 (ROL)</t>
  </si>
  <si>
    <t>1042 E. Morton Ave, Lot 52 Jacksonville, IL 62650</t>
  </si>
  <si>
    <t>SRB030975AL</t>
  </si>
  <si>
    <t>1042 E. Morton Ave, Lot 24 Jacksonville, IL 62650</t>
  </si>
  <si>
    <t>Krueger, Samantha^</t>
  </si>
  <si>
    <t>20964</t>
  </si>
  <si>
    <t>Lot 25 (ROL)</t>
  </si>
  <si>
    <t>Lot 82 (ROL)</t>
  </si>
  <si>
    <t>1042 E. Morton Ave, Lot 82 Jacksonville, IL 62650</t>
  </si>
  <si>
    <t>SRB030978AL</t>
  </si>
  <si>
    <t>1042 E. Morton Ave, Lot 25 Jacksonville, IL 62650</t>
  </si>
  <si>
    <t>Plowman, Brittany</t>
  </si>
  <si>
    <t>14059</t>
  </si>
  <si>
    <t>Lot 78 (ROL)</t>
  </si>
  <si>
    <t>1042 E. Morton Ave, Lot 78 Jacksonville, IL 62650</t>
  </si>
  <si>
    <t>WK1106156IN</t>
  </si>
  <si>
    <t>6614-701 THE PULSE-95PLH14663AH18</t>
  </si>
  <si>
    <t>Thomas, Eric A.</t>
  </si>
  <si>
    <t>1695</t>
  </si>
  <si>
    <t>Lot 27 (ROL)</t>
  </si>
  <si>
    <t>Lot 72 (ROL)</t>
  </si>
  <si>
    <t>1042 E. Morton Ave, Lot 72 Jacksonville, IL 62650</t>
  </si>
  <si>
    <t>WK1106153IN</t>
  </si>
  <si>
    <t>7616-723 THE PULSE-95PLH16763JH18</t>
  </si>
  <si>
    <t>1042 E. Morton Ave, Lot 27 Jacksonville, IL 62650</t>
  </si>
  <si>
    <t>Roberts, Tonya</t>
  </si>
  <si>
    <t>14570</t>
  </si>
  <si>
    <t>Lot 28 (ROL)</t>
  </si>
  <si>
    <t>Lot 76 (ROL)</t>
  </si>
  <si>
    <t>1042 E. Morton Ave, Lot 76 Jacksonville, IL 62650</t>
  </si>
  <si>
    <t>WK1106152IN</t>
  </si>
  <si>
    <t>1042 E. Morton Ave, Lot 28 Jacksonville, IL 62650</t>
  </si>
  <si>
    <t>Walker, Gordon</t>
  </si>
  <si>
    <t>8748</t>
  </si>
  <si>
    <t>Lot 29 (ROL)</t>
  </si>
  <si>
    <t>Lot 125 (ROL)</t>
  </si>
  <si>
    <t>1042 E. Morton Ave, Lot 125 Jacksonville, IL 62650</t>
  </si>
  <si>
    <t>WK1106146IN</t>
  </si>
  <si>
    <t>6616-711 THE PULSE-95PLH16663BH18</t>
  </si>
  <si>
    <t>1042 E. Morton Ave, Lot 29 Jacksonville, IL 62650</t>
  </si>
  <si>
    <t>De Jesus, Jennifer</t>
  </si>
  <si>
    <t>8725</t>
  </si>
  <si>
    <t>Lot 30 (ROL)</t>
  </si>
  <si>
    <t>1042 E. Morton Ave, Lot 15 Jacksonville, IL 62650</t>
  </si>
  <si>
    <t>WK1106149IN</t>
  </si>
  <si>
    <t>Lot 31 (ROL)</t>
  </si>
  <si>
    <t>1042 E. Morton Ave, Lot 31 Jacksonville, IL 62650</t>
  </si>
  <si>
    <t>Maddox, Ashley</t>
  </si>
  <si>
    <t>11105</t>
  </si>
  <si>
    <t>1042 E. Morton Ave, Lot 19 Jacksonville, IL 62650</t>
  </si>
  <si>
    <t>WK1106154IN</t>
  </si>
  <si>
    <t>Lot 34 (ROL)</t>
  </si>
  <si>
    <t>1042 E. Morton Ave, Lot 34 Jacksonville, IL 62650</t>
  </si>
  <si>
    <t>Deatherage, Beth</t>
  </si>
  <si>
    <t>5748</t>
  </si>
  <si>
    <t>Lot 33 (ROL)</t>
  </si>
  <si>
    <t>CWP042862TN</t>
  </si>
  <si>
    <t>ELATION-36TRS14663AH19</t>
  </si>
  <si>
    <t>Lot 35 (ROL)</t>
  </si>
  <si>
    <t>1042 E. Morton Ave, Lot 35 Jacksonville, IL 62650</t>
  </si>
  <si>
    <t>Kennedy, Katelynn</t>
  </si>
  <si>
    <t>9610</t>
  </si>
  <si>
    <t>CWP042861TN</t>
  </si>
  <si>
    <t>Lot 36 (ROL)</t>
  </si>
  <si>
    <t>1042 E. Morton Ave, Lot 36 Jacksonville, IL 62650</t>
  </si>
  <si>
    <t>Kunz, Kyle</t>
  </si>
  <si>
    <t>22027</t>
  </si>
  <si>
    <t>CWP042874TN</t>
  </si>
  <si>
    <t>Lot 37 (ROL)</t>
  </si>
  <si>
    <t>1042 E. Morton Ave, Lot 37 Jacksonville, IL 62650</t>
  </si>
  <si>
    <t>Haley, Dusti</t>
  </si>
  <si>
    <t>1769</t>
  </si>
  <si>
    <t>CWP042863TN</t>
  </si>
  <si>
    <t>Lot 38 (ROL)</t>
  </si>
  <si>
    <t>1042 E. Morton Ave, Lot 38 Jacksonville, IL 62650</t>
  </si>
  <si>
    <t>Brown, Christopher</t>
  </si>
  <si>
    <t>21993</t>
  </si>
  <si>
    <t>Lot 104 (ROL)</t>
  </si>
  <si>
    <t>1042 E. Morton Ave, Lot 104 Jacksonville, IL 62650</t>
  </si>
  <si>
    <t>CWP041224TN</t>
  </si>
  <si>
    <t>Lot 39 (ROL)</t>
  </si>
  <si>
    <t>1042 E. Morton Ave, Lot 39 Jacksonville, IL 62650</t>
  </si>
  <si>
    <t>Lashmet, Brenda</t>
  </si>
  <si>
    <t>1704</t>
  </si>
  <si>
    <t>Lot 127 (ROL)</t>
  </si>
  <si>
    <t>1042 E. Morton Ave, Lot 127 Jacksonville, IL 62650</t>
  </si>
  <si>
    <t>CWP042883TN</t>
  </si>
  <si>
    <t>Lot 40 (ROL)</t>
  </si>
  <si>
    <t>1042 E. Morton Ave, Lot 40 Jacksonville, IL 62650</t>
  </si>
  <si>
    <t>Piper, Karley</t>
  </si>
  <si>
    <t>19390</t>
  </si>
  <si>
    <t>Lot 41 (ROL)</t>
  </si>
  <si>
    <t>Lot 151 (ROL)</t>
  </si>
  <si>
    <t>1042 E. Morton Ave, Lot 151 Jacksonville, IL 62650</t>
  </si>
  <si>
    <t>CWP042882TN</t>
  </si>
  <si>
    <t>Lot 42 (ROL)</t>
  </si>
  <si>
    <t>1042 E. Morton Ave, Lot 42 Jacksonville, IL 62650</t>
  </si>
  <si>
    <t>Gibson, Katherine</t>
  </si>
  <si>
    <t>9703</t>
  </si>
  <si>
    <t>Lot 43 (ROL)</t>
  </si>
  <si>
    <t>1042 E. Morton Ave, Lot 6 Jacksonville, IL 62650</t>
  </si>
  <si>
    <t>CWP042872TN</t>
  </si>
  <si>
    <t>Lot 44 (ROL)</t>
  </si>
  <si>
    <t>1042 E. Morton Ave, Lot 44 Jacksonville, IL 62650</t>
  </si>
  <si>
    <t>Lomprez, Daniel</t>
  </si>
  <si>
    <t>21600</t>
  </si>
  <si>
    <t>Lot 62 (ROL)</t>
  </si>
  <si>
    <t>1042 E. Morton Ave, Lot 62 Jacksonville, IL 62650</t>
  </si>
  <si>
    <t>CWP042880TN</t>
  </si>
  <si>
    <t>Lot 46 (ROL)</t>
  </si>
  <si>
    <t>1042 E. Morton Ave, Lot 46 Jacksonville, IL 62650</t>
  </si>
  <si>
    <t>Segura, Veronica</t>
  </si>
  <si>
    <t>22122</t>
  </si>
  <si>
    <t>1042 E. Morton Ave, Lot 2 Jacksonville, IL 62650</t>
  </si>
  <si>
    <t>CWP042864TN</t>
  </si>
  <si>
    <t>Lot 47 (ROL)</t>
  </si>
  <si>
    <t>1042 E. Morton Ave, Lot 47 Jacksonville, IL 62650</t>
  </si>
  <si>
    <t>Fawkes, Cynthia</t>
  </si>
  <si>
    <t>1708</t>
  </si>
  <si>
    <t>1042 E. Morton Ave, Lot 3 Jacksonville, IL 62650</t>
  </si>
  <si>
    <t>CWP042868TN</t>
  </si>
  <si>
    <t>Lot 48 (ROL)</t>
  </si>
  <si>
    <t>1042 E. Morton Ave, Lot 48 Jacksonville, IL 62650</t>
  </si>
  <si>
    <t>Rives, Richard</t>
  </si>
  <si>
    <t>1711</t>
  </si>
  <si>
    <t>Lot 49 (ROL)</t>
  </si>
  <si>
    <t>Lot 10 (ROL)</t>
  </si>
  <si>
    <t>1042 E. Morton Ave, Lot 10 Jacksonville, IL 62650</t>
  </si>
  <si>
    <t>CWP042857TN</t>
  </si>
  <si>
    <t>1042 E. Morton Ave, Lot 49 Jacksonville, IL 62650</t>
  </si>
  <si>
    <t>Campbell, Beverly</t>
  </si>
  <si>
    <t>21605</t>
  </si>
  <si>
    <t>Lot 51 (ROL)</t>
  </si>
  <si>
    <t>1042 E. Morton Ave, Lot 30 Jacksonville, IL 62650</t>
  </si>
  <si>
    <t>CWP042867TN</t>
  </si>
  <si>
    <t>Lot 50 (ROL)</t>
  </si>
  <si>
    <t>1042 E. Morton Ave, Lot 50 Jacksonville, IL 62650</t>
  </si>
  <si>
    <t>Tardiff, Andrew</t>
  </si>
  <si>
    <t>22108</t>
  </si>
  <si>
    <t>1042 E. Morton Ave, Lot 43 Jacksonville, IL 62650</t>
  </si>
  <si>
    <t>CWP042869TN</t>
  </si>
  <si>
    <t>1042 E. Morton Ave, Lot 51 Jacksonville, IL 62650</t>
  </si>
  <si>
    <t>Wellenreiter, Kristle</t>
  </si>
  <si>
    <t>1714</t>
  </si>
  <si>
    <t>Lot 53 (ROL)</t>
  </si>
  <si>
    <t>Lot 59 (ROL)</t>
  </si>
  <si>
    <t>1042 E. Morton Ave, Lot 59 Jacksonville, IL 62650</t>
  </si>
  <si>
    <t>CWP041229TN</t>
  </si>
  <si>
    <t>1042 E. Morton Ave, Lot 53 Jacksonville, IL 62650</t>
  </si>
  <si>
    <t>Crowe, David</t>
  </si>
  <si>
    <t>1715</t>
  </si>
  <si>
    <t>Lot 55 (ROL)</t>
  </si>
  <si>
    <t>Lot 80 (ROL)</t>
  </si>
  <si>
    <t>1042 E. Morton Ave, Lot 80 Jacksonville, IL 62650</t>
  </si>
  <si>
    <t>CWP042877TN</t>
  </si>
  <si>
    <t>1042 E. Morton Ave, Lot 55 Jacksonville, IL 62650</t>
  </si>
  <si>
    <t>Watkins, Samuel</t>
  </si>
  <si>
    <t>21634</t>
  </si>
  <si>
    <t>Lot 84 (ROL)</t>
  </si>
  <si>
    <t>1042 E. Morton Ave, Lot 84 Jacksonville, IL 62650</t>
  </si>
  <si>
    <t>CWP042865TN</t>
  </si>
  <si>
    <t>Lot 56 (ROL)</t>
  </si>
  <si>
    <t>1042 E. Morton Ave, Lot 56 Jacksonville, IL 62650</t>
  </si>
  <si>
    <t>Miller, Karissa</t>
  </si>
  <si>
    <t>12068</t>
  </si>
  <si>
    <t>Lot 60 (ROL)</t>
  </si>
  <si>
    <t>Lot 85 (ROL)</t>
  </si>
  <si>
    <t>1042 E. Morton Ave, Lot 85 Jacksonville, IL 62650</t>
  </si>
  <si>
    <t>CWP042859TN</t>
  </si>
  <si>
    <t>Lot 57 (ROL)</t>
  </si>
  <si>
    <t>1042 E. Morton Ave, Lot 57 Jacksonville, IL 62650</t>
  </si>
  <si>
    <t>Jones, Tiffany</t>
  </si>
  <si>
    <t>21681</t>
  </si>
  <si>
    <t>Lot 100 (ROL)</t>
  </si>
  <si>
    <t>1042 E. Morton Ave, Lot 100 Jacksonville, IL 62650</t>
  </si>
  <si>
    <t>CWP041464TN</t>
  </si>
  <si>
    <t>1042 E. Morton Ave, Lot 60 Jacksonville, IL 62650</t>
  </si>
  <si>
    <t>Rumple, Hayden</t>
  </si>
  <si>
    <t>11986</t>
  </si>
  <si>
    <t>Lot 65 (ROL)</t>
  </si>
  <si>
    <t>Lot 103 (ROL)</t>
  </si>
  <si>
    <t>1042 E. Morton Ave, Lot 103 Jacksonville, IL 62650</t>
  </si>
  <si>
    <t>CWP041189TN</t>
  </si>
  <si>
    <t>Lot 61 (ROL)</t>
  </si>
  <si>
    <t>1042 E. Morton Ave, Lot 61 Jacksonville, IL 62650</t>
  </si>
  <si>
    <t>Angelo, Marjorie</t>
  </si>
  <si>
    <t>1723</t>
  </si>
  <si>
    <t>Lot 68 (ROL)</t>
  </si>
  <si>
    <t>Lot 70 (ROL)</t>
  </si>
  <si>
    <t>1042 E. Morton Ave, Lot 70 Jacksonville, IL 62650</t>
  </si>
  <si>
    <t>SRB034332AL</t>
  </si>
  <si>
    <t>Lot 63 (ROL)</t>
  </si>
  <si>
    <t>1042 E. Morton Ave, Lot 63 Jacksonville, IL 62650</t>
  </si>
  <si>
    <t>Lin, Dan</t>
  </si>
  <si>
    <t>13941</t>
  </si>
  <si>
    <t>Lot 69 (ROL)</t>
  </si>
  <si>
    <t>Lot 75 (ROL)</t>
  </si>
  <si>
    <t>1042 E. Morton Ave, Lot 75 Jacksonville, IL 62650</t>
  </si>
  <si>
    <t>SA4079407AL</t>
  </si>
  <si>
    <t>Lot 64 (ROL)</t>
  </si>
  <si>
    <t>1042 E. Morton Ave, Lot 64 Jacksonville, IL 62650</t>
  </si>
  <si>
    <t>Carraway, Lavonda^</t>
  </si>
  <si>
    <t>5592</t>
  </si>
  <si>
    <t>Lot 83 (ROL)</t>
  </si>
  <si>
    <t>1042 E. Morton Ave, Lot 83 Jacksonville, IL 62650</t>
  </si>
  <si>
    <t>SA4079788AL</t>
  </si>
  <si>
    <t>1042 E. Morton Ave, Lot 65 Jacksonville, IL 62650</t>
  </si>
  <si>
    <t>Watkins, Donna</t>
  </si>
  <si>
    <t>1775</t>
  </si>
  <si>
    <t>Lot 107 (ROL)</t>
  </si>
  <si>
    <t>1042 E. Morton Ave, Lot 107 Jacksonville, IL 62650</t>
  </si>
  <si>
    <t>SRB034169AL</t>
  </si>
  <si>
    <t>Lot 67 (ROL)</t>
  </si>
  <si>
    <t>1042 E. Morton Ave, Lot 67 Jacksonville, IL 62650</t>
  </si>
  <si>
    <t>Charlesworth, Debbie^</t>
  </si>
  <si>
    <t>8236</t>
  </si>
  <si>
    <t>Lot 108 (ROL)</t>
  </si>
  <si>
    <t>1042 E. Morton Ave, Lot 108 Jacksonville, IL 62650</t>
  </si>
  <si>
    <t>SRB034154AL</t>
  </si>
  <si>
    <t>1042 E. Morton Ave, Lot 68 Jacksonville, IL 62650</t>
  </si>
  <si>
    <t>Walker, Thomas</t>
  </si>
  <si>
    <t>6942</t>
  </si>
  <si>
    <t>Lot 73 (ROL)</t>
  </si>
  <si>
    <t>Lot 158 (ROL)</t>
  </si>
  <si>
    <t>1042 E. Morton Ave, Lot 158 Jacksonville, IL 62650</t>
  </si>
  <si>
    <t>SA4079752AL</t>
  </si>
  <si>
    <t>1042 E. Morton Ave, Lot 69 Jacksonville, IL 62650</t>
  </si>
  <si>
    <t>Hyslop, Kyle</t>
  </si>
  <si>
    <t>5128</t>
  </si>
  <si>
    <t>Lot 74 (ROL)</t>
  </si>
  <si>
    <t>CWP050246TN</t>
  </si>
  <si>
    <t>Jones, Jeffrey</t>
  </si>
  <si>
    <t>16735</t>
  </si>
  <si>
    <t>SRB037356AL</t>
  </si>
  <si>
    <t>DELIGHT-47TRS14602AH21</t>
  </si>
  <si>
    <t>Keffer, Amanda</t>
  </si>
  <si>
    <t>19284</t>
  </si>
  <si>
    <t>SRB038185ALAC</t>
  </si>
  <si>
    <t>Madison, Gary</t>
  </si>
  <si>
    <t>1728</t>
  </si>
  <si>
    <t>Lot 79 (ROL)</t>
  </si>
  <si>
    <t>Lot 96 (ROL)</t>
  </si>
  <si>
    <t>1042 E. Morton Ave, Lot 96 Jacksonville, IL 62650</t>
  </si>
  <si>
    <t>CWP050233TN</t>
  </si>
  <si>
    <t>Beaublanc, Misslove</t>
  </si>
  <si>
    <t>21779</t>
  </si>
  <si>
    <t>Lot 132 (ROL)</t>
  </si>
  <si>
    <t>1042 E. Morton Ave, Lot 132 Jacksonville, IL 62650</t>
  </si>
  <si>
    <t>SRB037360AL</t>
  </si>
  <si>
    <t>1042 E. Morton Ave, Lot 79 Jacksonville, IL 62650</t>
  </si>
  <si>
    <t>Castleberry, Austin</t>
  </si>
  <si>
    <t>8351</t>
  </si>
  <si>
    <t>Lot 81 (ROL)</t>
  </si>
  <si>
    <t>Lot 227 (ROL)</t>
  </si>
  <si>
    <t>1042 E. Morton Ave, Lot 227 Jacksonville, IL 62650</t>
  </si>
  <si>
    <t>CWP050265TN</t>
  </si>
  <si>
    <t>Sweeten, Bradley</t>
  </si>
  <si>
    <t>6778</t>
  </si>
  <si>
    <t>1042 E. Morton Ave, Lot 41 Jacksonville, IL 62650</t>
  </si>
  <si>
    <t>SRB037355AL</t>
  </si>
  <si>
    <t>Lot 90 (ROL)</t>
  </si>
  <si>
    <t>1042 E. Morton Ave, Lot 90 Jacksonville, IL 62650</t>
  </si>
  <si>
    <t>Zamarron, Daniel</t>
  </si>
  <si>
    <t>22054</t>
  </si>
  <si>
    <t>Lot 89 (ROL)</t>
  </si>
  <si>
    <t>1042 E. Morton Ave, Lot 89 Jacksonville, IL 62650</t>
  </si>
  <si>
    <t>SRB037359AL</t>
  </si>
  <si>
    <t>Lot 92 (ROL)</t>
  </si>
  <si>
    <t>1042 E. Morton Ave, Lot 92 Jacksonville, IL 62650</t>
  </si>
  <si>
    <t>Edmonds, Lisa^</t>
  </si>
  <si>
    <t>18965</t>
  </si>
  <si>
    <t>Lot 87 (ROL)</t>
  </si>
  <si>
    <t>Lot 95 (ROL)</t>
  </si>
  <si>
    <t>1042 E. Morton Ave, Lot 95 Jacksonville, IL 62650</t>
  </si>
  <si>
    <t>SRB037361AL</t>
  </si>
  <si>
    <t>Lot 93 (ROL)</t>
  </si>
  <si>
    <t>1042 E. Morton Ave, Lot 93 Jacksonville, IL 62650</t>
  </si>
  <si>
    <t>Rattler III, Grant</t>
  </si>
  <si>
    <t>19220</t>
  </si>
  <si>
    <t>Lot 179 (ROL)</t>
  </si>
  <si>
    <t>1042 E. Morton Ave, Lot 179 Jacksonville, IL 62650</t>
  </si>
  <si>
    <t>CWP050206TN</t>
  </si>
  <si>
    <t>Lot 94 (ROL)</t>
  </si>
  <si>
    <t>1042 E. Morton Ave, Lot 94 Jacksonville, IL 62650</t>
  </si>
  <si>
    <t>Murphy, Robert</t>
  </si>
  <si>
    <t>5349</t>
  </si>
  <si>
    <t>Lot 91 (ROL)</t>
  </si>
  <si>
    <t>Lot 180 (ROL)</t>
  </si>
  <si>
    <t>1042 E. Morton Ave, Lot 180 Jacksonville, IL 62650</t>
  </si>
  <si>
    <t>CWP050192TN</t>
  </si>
  <si>
    <t>Schoondyke, Dylan</t>
  </si>
  <si>
    <t>1731</t>
  </si>
  <si>
    <t>SRB038193ALAC</t>
  </si>
  <si>
    <t>Lot 101 (ROL)</t>
  </si>
  <si>
    <t>1042 E. Morton Ave, Lot 101 Jacksonville, IL 62650</t>
  </si>
  <si>
    <t>Boehs, Wilbur</t>
  </si>
  <si>
    <t>1733</t>
  </si>
  <si>
    <t>CWP050289TN</t>
  </si>
  <si>
    <t>Allen, Braxton</t>
  </si>
  <si>
    <t>13091</t>
  </si>
  <si>
    <t>CWP050299TN</t>
  </si>
  <si>
    <t>Arnold, Joshua</t>
  </si>
  <si>
    <t>2481</t>
  </si>
  <si>
    <t>SRB037367AL</t>
  </si>
  <si>
    <t>ELATION-47TRS14663AH21</t>
  </si>
  <si>
    <t>Lot 106 (ROL)</t>
  </si>
  <si>
    <t>1042 E. Morton Ave, Lot 106 Jacksonville, IL 62650</t>
  </si>
  <si>
    <t>Angelo, Jacob</t>
  </si>
  <si>
    <t>21687</t>
  </si>
  <si>
    <t>SRB037371AL</t>
  </si>
  <si>
    <t>Lot 109 (ROL)</t>
  </si>
  <si>
    <t>1042 E. Morton Ave, Lot 109 Jacksonville, IL 62650</t>
  </si>
  <si>
    <t>Milby, Amber^</t>
  </si>
  <si>
    <t>8216</t>
  </si>
  <si>
    <t>Lot 153 (ROL)</t>
  </si>
  <si>
    <t>1042 E. Morton Ave, Lot 153 Jacksonville, IL 62650</t>
  </si>
  <si>
    <t>SRB037372AL</t>
  </si>
  <si>
    <t>Lot 110 (ROL)</t>
  </si>
  <si>
    <t>1042 E. Morton Ave, Lot 110 Jacksonville, IL 62650</t>
  </si>
  <si>
    <t>Whelchel, Kimberli^</t>
  </si>
  <si>
    <t>15923</t>
  </si>
  <si>
    <t>1042 E. Morton Ave, Lot 7 Jacksonville, IL 62650</t>
  </si>
  <si>
    <t>SRB038188ALAC</t>
  </si>
  <si>
    <t>Williams, Alicia</t>
  </si>
  <si>
    <t>8741</t>
  </si>
  <si>
    <t>Lot 32 (ROL)</t>
  </si>
  <si>
    <t>1042 E. Morton Ave, Lot 32 Jacksonville, IL 62650</t>
  </si>
  <si>
    <t>SRB037373AL</t>
  </si>
  <si>
    <t>Catule, Jean</t>
  </si>
  <si>
    <t>21835</t>
  </si>
  <si>
    <t>Lot 86 (ROL)</t>
  </si>
  <si>
    <t>1042 E. Morton Ave, Lot 86 Jacksonville, IL 62650</t>
  </si>
  <si>
    <t>SRB037366AL</t>
  </si>
  <si>
    <t>Lot 133 (ROL)</t>
  </si>
  <si>
    <t>1042 E. Morton Ave, Lot 133 Jacksonville, IL 62650</t>
  </si>
  <si>
    <t>Sprague, Jason</t>
  </si>
  <si>
    <t>22152</t>
  </si>
  <si>
    <t>1042 E. Morton Ave, Lot 87 Jacksonville, IL 62650</t>
  </si>
  <si>
    <t>SRB037369AL</t>
  </si>
  <si>
    <t>Lot 134 (ROL)</t>
  </si>
  <si>
    <t>1042 E. Morton Ave, Lot 134 Jacksonville, IL 62650</t>
  </si>
  <si>
    <t>Foxworth, Phillip</t>
  </si>
  <si>
    <t>1739</t>
  </si>
  <si>
    <t>Lot 155 (ROL)</t>
  </si>
  <si>
    <t>1042 E. Morton Ave, Lot 155 Jacksonville, IL 62650</t>
  </si>
  <si>
    <t>SRB037370AL</t>
  </si>
  <si>
    <t>SantaFe, Jose</t>
  </si>
  <si>
    <t>21932</t>
  </si>
  <si>
    <t>Lot 175 (ROL)</t>
  </si>
  <si>
    <t>1042 E. Morton Ave, Lot 175 Jacksonville, IL 62650</t>
  </si>
  <si>
    <t>SRB038187ALAC</t>
  </si>
  <si>
    <t>Wellenkamp, Tad</t>
  </si>
  <si>
    <t>8341</t>
  </si>
  <si>
    <t>Lot 126 (ROL)</t>
  </si>
  <si>
    <t>Lot 176 (ROL)</t>
  </si>
  <si>
    <t>1042 E. Morton Ave, Lot 176 Jacksonville, IL 62650</t>
  </si>
  <si>
    <t>SRB037365AL</t>
  </si>
  <si>
    <t>Lot 154 (ROL)</t>
  </si>
  <si>
    <t>1042 E. Morton Ave, Lot 154 Jacksonville, IL 62650</t>
  </si>
  <si>
    <t>Hubbert, Laura^</t>
  </si>
  <si>
    <t>14768</t>
  </si>
  <si>
    <t>Lot 203 (ROL)</t>
  </si>
  <si>
    <t>1042 E. Morton Ave, Lot 203 Jacksonville, IL 62650</t>
  </si>
  <si>
    <t>SRB037364AL</t>
  </si>
  <si>
    <t>Lot 156 (ROL)</t>
  </si>
  <si>
    <t>1042 E. Morton Ave, Lot 156 Jacksonville, IL 62650</t>
  </si>
  <si>
    <t>Ankrom, Susan</t>
  </si>
  <si>
    <t>7897</t>
  </si>
  <si>
    <t>Lot 128 (ROL)</t>
  </si>
  <si>
    <t>Lot 204 (ROL)</t>
  </si>
  <si>
    <t>1042 E. Morton Ave, Lot 204 Jacksonville, IL 62650</t>
  </si>
  <si>
    <t>SRB037362AL</t>
  </si>
  <si>
    <t>Lot 157 (ROL)</t>
  </si>
  <si>
    <t>1042 E. Morton Ave, Lot 157 Jacksonville, IL 62650</t>
  </si>
  <si>
    <t>Scott, Tyler</t>
  </si>
  <si>
    <t>8269</t>
  </si>
  <si>
    <t>Lot 130 (ROL)</t>
  </si>
  <si>
    <t>Lot 162 (ROL)</t>
  </si>
  <si>
    <t>1042 E. Morton Ave, Lot 162 Jacksonville, IL 62650</t>
  </si>
  <si>
    <t>Wilson, David</t>
  </si>
  <si>
    <t>6162</t>
  </si>
  <si>
    <t>Lot 131 (ROL)</t>
  </si>
  <si>
    <t>Lot 177 (ROL)</t>
  </si>
  <si>
    <t>1042 E. Morton Ave, Lot 177 Jacksonville, IL 62650</t>
  </si>
  <si>
    <t>Michaels, Brady</t>
  </si>
  <si>
    <t>22103</t>
  </si>
  <si>
    <t>Lot 178 (ROL)</t>
  </si>
  <si>
    <t>1042 E. Morton Ave, Lot 178 Jacksonville, IL 62650</t>
  </si>
  <si>
    <t>Purcell Jr., Richard</t>
  </si>
  <si>
    <t>13704</t>
  </si>
  <si>
    <t>Lot 152 (ROL)</t>
  </si>
  <si>
    <t>Lot 181 (ROL)</t>
  </si>
  <si>
    <t>1042 E. Morton Ave, Lot 181 Jacksonville, IL 62650</t>
  </si>
  <si>
    <t>Moore, Jayden</t>
  </si>
  <si>
    <t>21859</t>
  </si>
  <si>
    <t>Lot 182 (ROL)</t>
  </si>
  <si>
    <t>1042 E. Morton Ave, Lot 182 Jacksonville, IL 62650</t>
  </si>
  <si>
    <t>Campbell, Morgan</t>
  </si>
  <si>
    <t>21774</t>
  </si>
  <si>
    <t>Lot 200 (ROL)</t>
  </si>
  <si>
    <t>1042 E. Morton Ave, Lot 200 Jacksonville, IL 62650</t>
  </si>
  <si>
    <t>Copley, Peggy</t>
  </si>
  <si>
    <t>1776</t>
  </si>
  <si>
    <t>Lot 202 (ROL)</t>
  </si>
  <si>
    <t>1042 E. Morton Ave, Lot 202 Jacksonville, IL 62650</t>
  </si>
  <si>
    <t>Gaddis, Sandra</t>
  </si>
  <si>
    <t>10544</t>
  </si>
  <si>
    <t>Lot 205 (ROL)</t>
  </si>
  <si>
    <t>1042 E. Morton Ave, Lot 205 Jacksonville, IL 62650</t>
  </si>
  <si>
    <t>Kleinlein, Kari</t>
  </si>
  <si>
    <t>15181</t>
  </si>
  <si>
    <t>Lot 207 (ROL)</t>
  </si>
  <si>
    <t>1042 E. Morton Ave, Lot 207 Jacksonville, IL 62650</t>
  </si>
  <si>
    <t>Leonhard, Melissa</t>
  </si>
  <si>
    <t>9917</t>
  </si>
  <si>
    <t>Lot 208 (ROL)</t>
  </si>
  <si>
    <t>1042 E. Morton Ave, Lot 208 Jacksonville, IL 62650</t>
  </si>
  <si>
    <t>Matthews, Tammy</t>
  </si>
  <si>
    <t>21532</t>
  </si>
  <si>
    <t>Lot 225 (ROL)</t>
  </si>
  <si>
    <t>1042 E. Morton Ave, Lot 225 Jacksonville, IL 62650</t>
  </si>
  <si>
    <t>Perkins, Nathan</t>
  </si>
  <si>
    <t>1751</t>
  </si>
  <si>
    <t>Lot 226 (ROL)</t>
  </si>
  <si>
    <t>1042 E. Morton Ave, Lot 226 Jacksonville, IL 62650</t>
  </si>
  <si>
    <t>Watts, Anthony</t>
  </si>
  <si>
    <t>21588</t>
  </si>
  <si>
    <t>Pitman, Nathan</t>
  </si>
  <si>
    <t>6128</t>
  </si>
  <si>
    <t>Lot 228 (ROL)</t>
  </si>
  <si>
    <t>1042 E. Morton Ave, Lot 228 Jacksonville, IL 62650</t>
  </si>
  <si>
    <t>McNeece, Jack</t>
  </si>
  <si>
    <t>1753</t>
  </si>
  <si>
    <t>Lot 250 (ROL)</t>
  </si>
  <si>
    <t>1042 E. Morton Ave, Lot 250 Jacksonville, IL 62650</t>
  </si>
  <si>
    <t>Greer, Jesse</t>
  </si>
  <si>
    <t>3404</t>
  </si>
  <si>
    <t>Lot 201 (ROL)</t>
  </si>
  <si>
    <t>Lot 251 (ROL)</t>
  </si>
  <si>
    <t>1042 E. Morton Ave, Lot 251 Jacksonville, IL 62650</t>
  </si>
  <si>
    <t>Fanning, Laura</t>
  </si>
  <si>
    <t>1755</t>
  </si>
  <si>
    <t>Lot 252 (ROL)</t>
  </si>
  <si>
    <t>1042 E. Morton Ave, Lot 252 Jacksonville, IL 62650</t>
  </si>
  <si>
    <t>Hance, Angel</t>
  </si>
  <si>
    <t>21091</t>
  </si>
  <si>
    <t>Lot 253 (ROL)</t>
  </si>
  <si>
    <t>1042 E. Morton Ave, Lot 253 Jacksonville, IL 62650</t>
  </si>
  <si>
    <t>Moly, Georges</t>
  </si>
  <si>
    <t>21766</t>
  </si>
  <si>
    <t>Lot 254 (ROL)</t>
  </si>
  <si>
    <t>1042 E. Morton Ave, Lot 254 Jacksonville, IL 62650</t>
  </si>
  <si>
    <t>Hinrichs, Kenneth</t>
  </si>
  <si>
    <t>1756</t>
  </si>
  <si>
    <t>Lot 255 (ROL)</t>
  </si>
  <si>
    <t>1042 E. Morton Ave, Lot 255 Jacksonville, IL 62650</t>
  </si>
  <si>
    <t>Brown, Jennifer</t>
  </si>
  <si>
    <t>15243</t>
  </si>
  <si>
    <t>Hampton, Douglas</t>
  </si>
  <si>
    <t>9471</t>
  </si>
  <si>
    <t>Edmonds, Sheila</t>
  </si>
  <si>
    <t>1758</t>
  </si>
  <si>
    <t>Bowman, Shelbi</t>
  </si>
  <si>
    <t>14858</t>
  </si>
  <si>
    <t>Fryman, Nancy</t>
  </si>
  <si>
    <t>1760</t>
  </si>
  <si>
    <t>Kemp, Eugene</t>
  </si>
  <si>
    <t>1762</t>
  </si>
  <si>
    <t>Armer, Tara</t>
  </si>
  <si>
    <t>7298</t>
  </si>
  <si>
    <t>Lot 229 (ROL)</t>
  </si>
  <si>
    <t>1042 E. Morton Ave, Lot 130 Jacksonville, IL 62650</t>
  </si>
  <si>
    <t>Cole, Donna</t>
  </si>
  <si>
    <t>22205</t>
  </si>
  <si>
    <t>Merryweather, Sasha*</t>
  </si>
  <si>
    <t>1764</t>
  </si>
  <si>
    <t>Sumpter, Russell</t>
  </si>
  <si>
    <t>1765</t>
  </si>
  <si>
    <t>Hayes, Amanda</t>
  </si>
  <si>
    <t>1766</t>
  </si>
  <si>
    <t>Martinez, Anita</t>
  </si>
  <si>
    <t>3458</t>
  </si>
  <si>
    <t>1042 E. Morton Ave, Lot 11 Jacksonville, IL 62650</t>
  </si>
  <si>
    <t>Reeves, Terry</t>
  </si>
  <si>
    <t>1768</t>
  </si>
  <si>
    <t>Guerdy, Julien</t>
  </si>
  <si>
    <t>Hefley, Hope</t>
  </si>
  <si>
    <t>1042 E. Morton Ave, Lot 33 Jacksonville, IL 62650</t>
  </si>
  <si>
    <t>Lot 66 (ROL)</t>
  </si>
  <si>
    <t>1042 E. Morton Ave, Lot 66 Jacksonville, IL 62650</t>
  </si>
  <si>
    <t>1042 E. Morton Ave, Lot 73 Jacksonville, IL 62650</t>
  </si>
  <si>
    <t>1042 E. Morton Ave, Lot 74 Jacksonville, IL 62650</t>
  </si>
  <si>
    <t>1042 E. Morton Ave, Lot 81 Jacksonville, IL 62650</t>
  </si>
  <si>
    <t>Lot 88 (ROL)</t>
  </si>
  <si>
    <t>1042 E. Morton Ave, Lot 88 Jacksonville, IL 62650</t>
  </si>
  <si>
    <t>1042 E. Morton Ave, Lot 91 Jacksonville, IL 62650</t>
  </si>
  <si>
    <t>1042 E. Morton Ave, Lot 126 Jacksonville, IL 62650</t>
  </si>
  <si>
    <t>1042 E. Morton Ave, Lot 128 Jacksonville, IL 62650</t>
  </si>
  <si>
    <t>Lot 129 (ROL)</t>
  </si>
  <si>
    <t>1042 E. Morton Ave, Lot 129 Jacksonville, IL 62650</t>
  </si>
  <si>
    <t>1042 E. Morton Ave, Lot 131 Jacksonville, IL 62650</t>
  </si>
  <si>
    <t>1042 E. Morton Ave, Lot 152 Jacksonville, IL 62650</t>
  </si>
  <si>
    <t>1042 E. Morton Ave, Lot 201 Jacksonville, IL 62650</t>
  </si>
  <si>
    <t>1042 E. Morton Ave, Lot 229 Jacksonville, IL 62650</t>
  </si>
  <si>
    <t>Profit &amp; Loss 12 Month Recap</t>
  </si>
  <si>
    <t>Park: Cedarbrook Estates</t>
  </si>
  <si>
    <t>Monthly recap 12/01/22 - 11/30/23  (accrual basis)</t>
  </si>
  <si>
    <t>DEC 22</t>
  </si>
  <si>
    <t>JAN 23</t>
  </si>
  <si>
    <t>FEB 23</t>
  </si>
  <si>
    <t>MAR 23</t>
  </si>
  <si>
    <t>APR 23</t>
  </si>
  <si>
    <t>MAY 23</t>
  </si>
  <si>
    <t>JUN 23</t>
  </si>
  <si>
    <t>JUL 23</t>
  </si>
  <si>
    <t>AUG 23</t>
  </si>
  <si>
    <t>SEP 23</t>
  </si>
  <si>
    <t>OCT 23</t>
  </si>
  <si>
    <t>NOV 23</t>
  </si>
  <si>
    <t>TOTAL</t>
  </si>
  <si>
    <t>Broker Assigned GL Code</t>
  </si>
  <si>
    <t>INCOME</t>
  </si>
  <si>
    <t xml:space="preserve">    4100 Rental Income (non-posting)</t>
  </si>
  <si>
    <t xml:space="preserve">        4101 Lot Rent</t>
  </si>
  <si>
    <t xml:space="preserve">        4103 Pet Fees</t>
  </si>
  <si>
    <t xml:space="preserve">        4108 Application Fees</t>
  </si>
  <si>
    <t xml:space="preserve">        4109 NSF Fees</t>
  </si>
  <si>
    <t xml:space="preserve">        4110 Late Fees</t>
  </si>
  <si>
    <t xml:space="preserve">        4119 Home Rent</t>
  </si>
  <si>
    <t xml:space="preserve">        4123 Repair &amp; Maintenance</t>
  </si>
  <si>
    <t xml:space="preserve">        4124 Fines, Penalties &amp; Damages</t>
  </si>
  <si>
    <t xml:space="preserve">        4100 Total Rental Income (non-posting)</t>
  </si>
  <si>
    <t>EXPENSE</t>
  </si>
  <si>
    <t xml:space="preserve">    5000 Park Management Fees Expense</t>
  </si>
  <si>
    <t xml:space="preserve">    5001 Advertising and Promotion (non-posting)</t>
  </si>
  <si>
    <t xml:space="preserve">        5002 Marketing</t>
  </si>
  <si>
    <t xml:space="preserve">        5001 Total Advertising and Promotion (non-posting)</t>
  </si>
  <si>
    <t xml:space="preserve">    5020 Travel &amp; Entertainment Expense (non-posting)</t>
  </si>
  <si>
    <t xml:space="preserve">        5028 Travel-Parks</t>
  </si>
  <si>
    <t xml:space="preserve">        5020 Total Travel &amp; Entertainment Expense (non-posting)</t>
  </si>
  <si>
    <t xml:space="preserve">    5050 Insurance Expense (non-posting)</t>
  </si>
  <si>
    <t xml:space="preserve">        5053 Liability Insurance Expense</t>
  </si>
  <si>
    <t xml:space="preserve">        5050 Total Insurance Expense (non-posting)</t>
  </si>
  <si>
    <t xml:space="preserve">    5100 Repairs &amp; Maintenance Expense (non-posting)</t>
  </si>
  <si>
    <t xml:space="preserve">        5108 Lawn maintenance</t>
  </si>
  <si>
    <t xml:space="preserve">        5109 Home Repairs &amp; Maintenance</t>
  </si>
  <si>
    <t xml:space="preserve">        5100 Total Repairs &amp; Maintenance Expense (non-posting)</t>
  </si>
  <si>
    <t xml:space="preserve">    5300 Taxes Expense (non-posting)</t>
  </si>
  <si>
    <t xml:space="preserve">        5301 Property Taxes</t>
  </si>
  <si>
    <t xml:space="preserve">        5300 Total Taxes Expense (non-posting)</t>
  </si>
  <si>
    <t xml:space="preserve">    5400 Utilities Expense (non-posting)</t>
  </si>
  <si>
    <t xml:space="preserve">        5401 Gas &amp; Propane</t>
  </si>
  <si>
    <t xml:space="preserve">        5402 Water &amp; Sewer</t>
  </si>
  <si>
    <t xml:space="preserve">        5403 Water Maintenance &amp; Services</t>
  </si>
  <si>
    <t xml:space="preserve">        5404 Electric</t>
  </si>
  <si>
    <t xml:space="preserve">        5405 Garbage</t>
  </si>
  <si>
    <t xml:space="preserve">        5400 Total Utilities Expense (non-posting)</t>
  </si>
  <si>
    <t xml:space="preserve">    5600 Miscellaneous Expense (non-posting)</t>
  </si>
  <si>
    <t xml:space="preserve">        5650 Bank and Merchant Fees</t>
  </si>
  <si>
    <t xml:space="preserve">        5600 Total Miscellaneous Expense (non-posting)</t>
  </si>
  <si>
    <t xml:space="preserve">    6120 Bad Debt</t>
  </si>
  <si>
    <t>NOI</t>
  </si>
  <si>
    <t>N/O EXPENSE</t>
  </si>
  <si>
    <t xml:space="preserve">    5111 Rental Home Lease Cost</t>
  </si>
  <si>
    <t xml:space="preserve">    6200 Depreciation Expense</t>
  </si>
  <si>
    <t xml:space="preserve">    6201 Amortization Expense</t>
  </si>
  <si>
    <t>NET INCOME</t>
  </si>
  <si>
    <t>NET INCOME SUMMARY</t>
  </si>
  <si>
    <t>Income</t>
  </si>
  <si>
    <t>Expense</t>
  </si>
  <si>
    <t>Net Operating Income</t>
  </si>
  <si>
    <t>Non Operating Expense</t>
  </si>
  <si>
    <t>DEC 23</t>
  </si>
  <si>
    <t xml:space="preserve">    4500 Loans Income (non-posting)</t>
  </si>
  <si>
    <t xml:space="preserve">        4501 Interest Income</t>
  </si>
  <si>
    <t xml:space="preserve">        4500 Total Loans Income (non-posting)</t>
  </si>
  <si>
    <t>TOTAL INCOME</t>
  </si>
  <si>
    <t xml:space="preserve">    5030 Landscaping &amp; Grounds Maintenance (non-posting)</t>
  </si>
  <si>
    <t xml:space="preserve">        5031 Pest Control</t>
  </si>
  <si>
    <t xml:space="preserve">        5030 Total Landscaping &amp; Grounds Maintenance (non-posting)</t>
  </si>
  <si>
    <t xml:space="preserve">        5104 Park Maintenance </t>
  </si>
  <si>
    <t>TOTAL EXPENSE</t>
  </si>
  <si>
    <t xml:space="preserve">    4400 Utility Income (non-posting)</t>
  </si>
  <si>
    <t xml:space="preserve">        4402 Water &amp; Sewer Maintenance Services</t>
  </si>
  <si>
    <t xml:space="preserve">        4400 Total Utility Income (non-posting)</t>
  </si>
  <si>
    <t xml:space="preserve">    5090 Other Interest Expense (non-posting)</t>
  </si>
  <si>
    <t xml:space="preserve">        5092 Other Interest</t>
  </si>
  <si>
    <t xml:space="preserve">        5090 Total Other Interest Expense (non-posting)</t>
  </si>
  <si>
    <t>March 12 2024 - Rent Roll (Occupied Lots &amp; Homes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</si>
</sst>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</numFmts>
  <fonts count="39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10"/>
      <color rgb="FF000000"/>
      <name val="Times New Roman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b/>
      <sz val="12"/>
      <color theme="4" tint="-0.499984740745262"/>
      <name val="Palatino Linotype"/>
      <family val="1"/>
    </font>
    <font>
      <sz val="12"/>
      <color theme="4" tint="-0.499984740745262"/>
      <name val="Palatino Linotype"/>
      <family val="1"/>
    </font>
    <font>
      <sz val="12"/>
      <color rgb="FF000000"/>
      <name val="Palatino Linotype"/>
      <family val="1"/>
    </font>
    <font>
      <sz val="11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Palatino Linotype"/>
      <family val="1"/>
    </font>
    <font>
      <sz val="12"/>
      <color rgb="FFC00000"/>
      <name val="Palatino Linotype"/>
      <family val="1"/>
    </font>
    <font>
      <sz val="10"/>
      <color rgb="FFC00000"/>
      <name val="Palatino Linotype"/>
      <family val="1"/>
    </font>
    <font>
      <sz val="12"/>
      <color rgb="FF000000"/>
      <name val="Times New Roman"/>
      <family val="1"/>
    </font>
    <font>
      <b/>
      <sz val="10"/>
      <name val="Palatino Linotype"/>
      <family val="1"/>
    </font>
    <font>
      <b/>
      <sz val="10"/>
      <color rgb="FFC00000"/>
      <name val="Times New Roman"/>
      <family val="1"/>
    </font>
    <font>
      <sz val="10"/>
      <color theme="1"/>
      <name val="Times New Roman"/>
      <family val="1"/>
    </font>
    <font>
      <b/>
      <sz val="12"/>
      <color theme="0"/>
      <name val="Palatino Linotype"/>
      <family val="1"/>
    </font>
    <font>
      <u/>
      <sz val="10"/>
      <color theme="10"/>
      <name val="Times New Roman"/>
      <family val="1"/>
    </font>
    <font>
      <sz val="12"/>
      <name val="Times New Roman"/>
      <family val="1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18">
    <xf numFmtId="0" fontId="0" fillId="0" borderId="0" xfId="0" applyAlignment="1">
      <alignment horizontal="left" vertical="top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right" vertic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right" vertical="center"/>
    </xf>
    <xf numFmtId="166" fontId="9" fillId="0" borderId="0" xfId="0" applyNumberFormat="1" applyFont="1" applyAlignment="1">
      <alignment horizontal="left" indent="1"/>
    </xf>
    <xf numFmtId="0" fontId="4" fillId="2" borderId="0" xfId="0" applyFont="1" applyFill="1" applyAlignment="1">
      <alignment horizontal="right" indent="1"/>
    </xf>
    <xf numFmtId="166" fontId="3" fillId="2" borderId="0" xfId="0" applyNumberFormat="1" applyFont="1" applyFill="1" applyAlignment="1">
      <alignment horizontal="left" vertical="center"/>
    </xf>
    <xf numFmtId="166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 indent="1"/>
    </xf>
    <xf numFmtId="166" fontId="4" fillId="2" borderId="0" xfId="0" applyNumberFormat="1" applyFont="1" applyFill="1" applyAlignment="1">
      <alignment horizontal="right" vertical="center" indent="1"/>
    </xf>
    <xf numFmtId="166" fontId="4" fillId="2" borderId="0" xfId="0" applyNumberFormat="1" applyFont="1" applyFill="1"/>
    <xf numFmtId="166" fontId="3" fillId="2" borderId="15" xfId="0" applyNumberFormat="1" applyFont="1" applyFill="1" applyBorder="1" applyAlignment="1">
      <alignment horizontal="left" vertical="center"/>
    </xf>
    <xf numFmtId="164" fontId="10" fillId="2" borderId="0" xfId="1" applyNumberFormat="1" applyFont="1" applyFill="1" applyBorder="1" applyAlignment="1">
      <alignment horizontal="left" vertical="center" indent="1"/>
    </xf>
    <xf numFmtId="166" fontId="11" fillId="2" borderId="0" xfId="0" applyNumberFormat="1" applyFont="1" applyFill="1" applyAlignment="1">
      <alignment horizontal="left" vertical="top" indent="1"/>
    </xf>
    <xf numFmtId="166" fontId="4" fillId="2" borderId="16" xfId="0" applyNumberFormat="1" applyFont="1" applyFill="1" applyBorder="1" applyAlignment="1">
      <alignment horizontal="left" vertical="center"/>
    </xf>
    <xf numFmtId="166" fontId="4" fillId="2" borderId="0" xfId="1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 vertical="top"/>
    </xf>
    <xf numFmtId="164" fontId="13" fillId="2" borderId="0" xfId="1" applyNumberFormat="1" applyFont="1" applyFill="1" applyAlignment="1">
      <alignment horizontal="left" vertical="center" indent="1"/>
    </xf>
    <xf numFmtId="166" fontId="14" fillId="2" borderId="0" xfId="0" applyNumberFormat="1" applyFont="1" applyFill="1" applyAlignment="1">
      <alignment horizontal="left" vertical="top" indent="1"/>
    </xf>
    <xf numFmtId="166" fontId="15" fillId="0" borderId="0" xfId="0" applyNumberFormat="1" applyFont="1" applyAlignment="1">
      <alignment horizontal="left" indent="1"/>
    </xf>
    <xf numFmtId="6" fontId="9" fillId="0" borderId="0" xfId="0" applyNumberFormat="1" applyFont="1" applyAlignment="1">
      <alignment horizontal="left" indent="1"/>
    </xf>
    <xf numFmtId="6" fontId="9" fillId="0" borderId="2" xfId="0" applyNumberFormat="1" applyFont="1" applyBorder="1" applyAlignment="1">
      <alignment horizontal="left" indent="1"/>
    </xf>
    <xf numFmtId="6" fontId="2" fillId="2" borderId="0" xfId="0" applyNumberFormat="1" applyFont="1" applyFill="1" applyAlignment="1">
      <alignment horizontal="left" vertical="top"/>
    </xf>
    <xf numFmtId="6" fontId="1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right" vertical="top" indent="1"/>
    </xf>
    <xf numFmtId="0" fontId="3" fillId="6" borderId="0" xfId="0" applyFont="1" applyFill="1" applyAlignment="1">
      <alignment horizontal="left"/>
    </xf>
    <xf numFmtId="0" fontId="2" fillId="6" borderId="0" xfId="0" applyFont="1" applyFill="1" applyAlignment="1">
      <alignment horizontal="left" vertical="top"/>
    </xf>
    <xf numFmtId="164" fontId="17" fillId="2" borderId="0" xfId="1" applyNumberFormat="1" applyFont="1" applyFill="1" applyBorder="1" applyAlignment="1">
      <alignment horizontal="left" vertical="center"/>
    </xf>
    <xf numFmtId="166" fontId="3" fillId="2" borderId="15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right" vertical="center" wrapText="1" indent="1"/>
    </xf>
    <xf numFmtId="0" fontId="18" fillId="4" borderId="0" xfId="0" applyFont="1" applyFill="1" applyAlignment="1">
      <alignment horizontal="left" vertical="center" wrapText="1" indent="1"/>
    </xf>
    <xf numFmtId="166" fontId="18" fillId="4" borderId="0" xfId="1" applyNumberFormat="1" applyFont="1" applyFill="1" applyAlignment="1">
      <alignment horizontal="left" vertical="center" wrapText="1" indent="1"/>
    </xf>
    <xf numFmtId="166" fontId="18" fillId="2" borderId="0" xfId="1" applyNumberFormat="1" applyFont="1" applyFill="1" applyAlignment="1">
      <alignment horizontal="left" vertical="center" wrapText="1" indent="1"/>
    </xf>
    <xf numFmtId="0" fontId="7" fillId="2" borderId="6" xfId="0" applyFont="1" applyFill="1" applyBorder="1" applyAlignment="1">
      <alignment horizontal="right" vertical="center"/>
    </xf>
    <xf numFmtId="166" fontId="11" fillId="2" borderId="17" xfId="0" applyNumberFormat="1" applyFont="1" applyFill="1" applyBorder="1" applyAlignment="1">
      <alignment horizontal="left" vertical="top" indent="1"/>
    </xf>
    <xf numFmtId="0" fontId="7" fillId="2" borderId="7" xfId="0" applyFont="1" applyFill="1" applyBorder="1" applyAlignment="1">
      <alignment horizontal="right" vertical="center"/>
    </xf>
    <xf numFmtId="166" fontId="11" fillId="2" borderId="18" xfId="0" applyNumberFormat="1" applyFont="1" applyFill="1" applyBorder="1" applyAlignment="1">
      <alignment horizontal="left" vertical="top" indent="1"/>
    </xf>
    <xf numFmtId="0" fontId="7" fillId="2" borderId="8" xfId="0" applyFont="1" applyFill="1" applyBorder="1" applyAlignment="1">
      <alignment horizontal="right" vertical="center"/>
    </xf>
    <xf numFmtId="166" fontId="11" fillId="2" borderId="19" xfId="0" applyNumberFormat="1" applyFont="1" applyFill="1" applyBorder="1" applyAlignment="1">
      <alignment horizontal="left" vertical="top" indent="1"/>
    </xf>
    <xf numFmtId="0" fontId="4" fillId="8" borderId="0" xfId="0" applyFont="1" applyFill="1" applyAlignment="1">
      <alignment horizontal="right" indent="1"/>
    </xf>
    <xf numFmtId="166" fontId="4" fillId="8" borderId="0" xfId="1" applyNumberFormat="1" applyFont="1" applyFill="1" applyBorder="1" applyAlignment="1">
      <alignment horizontal="left"/>
    </xf>
    <xf numFmtId="0" fontId="3" fillId="8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center" vertical="center" wrapText="1"/>
    </xf>
    <xf numFmtId="166" fontId="3" fillId="2" borderId="0" xfId="1" applyNumberFormat="1" applyFont="1" applyFill="1" applyBorder="1" applyAlignment="1">
      <alignment horizontal="left" indent="1"/>
    </xf>
    <xf numFmtId="0" fontId="3" fillId="4" borderId="0" xfId="0" applyFont="1" applyFill="1" applyAlignment="1">
      <alignment horizontal="right" indent="1"/>
    </xf>
    <xf numFmtId="0" fontId="11" fillId="8" borderId="0" xfId="0" applyFont="1" applyFill="1" applyAlignment="1">
      <alignment horizontal="right" vertical="center" wrapText="1" indent="1"/>
    </xf>
    <xf numFmtId="166" fontId="18" fillId="8" borderId="0" xfId="1" applyNumberFormat="1" applyFont="1" applyFill="1" applyAlignment="1">
      <alignment horizontal="left" vertical="center" wrapText="1" indent="1"/>
    </xf>
    <xf numFmtId="0" fontId="19" fillId="8" borderId="0" xfId="0" applyFont="1" applyFill="1" applyAlignment="1">
      <alignment horizontal="left"/>
    </xf>
    <xf numFmtId="0" fontId="2" fillId="8" borderId="0" xfId="0" applyFont="1" applyFill="1" applyAlignment="1">
      <alignment horizontal="center" vertical="center" wrapText="1"/>
    </xf>
    <xf numFmtId="166" fontId="18" fillId="2" borderId="0" xfId="1" applyNumberFormat="1" applyFont="1" applyFill="1" applyAlignment="1">
      <alignment horizontal="left" vertical="center" indent="1"/>
    </xf>
    <xf numFmtId="0" fontId="2" fillId="8" borderId="0" xfId="0" applyFont="1" applyFill="1" applyAlignment="1">
      <alignment horizontal="left" vertical="top"/>
    </xf>
    <xf numFmtId="0" fontId="11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/>
    </xf>
    <xf numFmtId="0" fontId="4" fillId="8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166" fontId="2" fillId="3" borderId="0" xfId="0" applyNumberFormat="1" applyFont="1" applyFill="1" applyAlignment="1">
      <alignment horizontal="center" vertical="center" wrapText="1"/>
    </xf>
    <xf numFmtId="164" fontId="20" fillId="3" borderId="0" xfId="1" applyNumberFormat="1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left"/>
    </xf>
    <xf numFmtId="0" fontId="22" fillId="8" borderId="0" xfId="0" applyFont="1" applyFill="1" applyAlignment="1">
      <alignment horizontal="right" indent="1"/>
    </xf>
    <xf numFmtId="166" fontId="16" fillId="2" borderId="0" xfId="0" applyNumberFormat="1" applyFont="1" applyFill="1" applyAlignment="1">
      <alignment horizontal="left" vertical="center"/>
    </xf>
    <xf numFmtId="0" fontId="4" fillId="5" borderId="6" xfId="0" applyFont="1" applyFill="1" applyBorder="1" applyAlignment="1">
      <alignment horizontal="right" indent="1"/>
    </xf>
    <xf numFmtId="0" fontId="3" fillId="5" borderId="9" xfId="0" applyFont="1" applyFill="1" applyBorder="1" applyAlignment="1">
      <alignment horizontal="left" indent="1"/>
    </xf>
    <xf numFmtId="0" fontId="4" fillId="5" borderId="7" xfId="0" applyFont="1" applyFill="1" applyBorder="1" applyAlignment="1">
      <alignment horizontal="right" indent="1"/>
    </xf>
    <xf numFmtId="0" fontId="3" fillId="5" borderId="10" xfId="0" applyFont="1" applyFill="1" applyBorder="1" applyAlignment="1">
      <alignment horizontal="left" indent="1"/>
    </xf>
    <xf numFmtId="0" fontId="4" fillId="5" borderId="13" xfId="0" applyFont="1" applyFill="1" applyBorder="1" applyAlignment="1">
      <alignment horizontal="right" indent="1"/>
    </xf>
    <xf numFmtId="164" fontId="3" fillId="5" borderId="14" xfId="1" applyNumberFormat="1" applyFont="1" applyFill="1" applyBorder="1" applyAlignment="1">
      <alignment horizontal="left" indent="1"/>
    </xf>
    <xf numFmtId="166" fontId="3" fillId="5" borderId="10" xfId="0" applyNumberFormat="1" applyFont="1" applyFill="1" applyBorder="1" applyAlignment="1">
      <alignment horizontal="left" indent="1"/>
    </xf>
    <xf numFmtId="166" fontId="3" fillId="5" borderId="10" xfId="1" applyNumberFormat="1" applyFont="1" applyFill="1" applyBorder="1" applyAlignment="1">
      <alignment horizontal="left" indent="1"/>
    </xf>
    <xf numFmtId="0" fontId="4" fillId="5" borderId="8" xfId="0" applyFont="1" applyFill="1" applyBorder="1" applyAlignment="1">
      <alignment horizontal="right" indent="1"/>
    </xf>
    <xf numFmtId="166" fontId="3" fillId="5" borderId="11" xfId="1" applyNumberFormat="1" applyFont="1" applyFill="1" applyBorder="1" applyAlignment="1">
      <alignment horizontal="left" indent="1"/>
    </xf>
    <xf numFmtId="0" fontId="22" fillId="8" borderId="0" xfId="0" applyFont="1" applyFill="1" applyAlignment="1">
      <alignment horizontal="right" vertical="center" indent="1"/>
    </xf>
    <xf numFmtId="0" fontId="3" fillId="2" borderId="0" xfId="0" applyFont="1" applyFill="1" applyAlignment="1">
      <alignment horizontal="right" vertical="center" indent="1"/>
    </xf>
    <xf numFmtId="0" fontId="3" fillId="2" borderId="0" xfId="0" applyFont="1" applyFill="1" applyAlignment="1">
      <alignment horizontal="right" vertical="center" wrapText="1" indent="1"/>
    </xf>
    <xf numFmtId="0" fontId="3" fillId="2" borderId="0" xfId="0" applyFont="1" applyFill="1" applyAlignment="1">
      <alignment horizontal="right" indent="1"/>
    </xf>
    <xf numFmtId="0" fontId="22" fillId="8" borderId="0" xfId="0" applyFont="1" applyFill="1" applyAlignment="1">
      <alignment horizontal="right" vertical="center" indent="2"/>
    </xf>
    <xf numFmtId="0" fontId="4" fillId="5" borderId="15" xfId="0" applyFont="1" applyFill="1" applyBorder="1" applyAlignment="1">
      <alignment horizontal="left"/>
    </xf>
    <xf numFmtId="6" fontId="16" fillId="0" borderId="2" xfId="0" applyNumberFormat="1" applyFont="1" applyBorder="1" applyAlignment="1">
      <alignment horizontal="left" indent="1"/>
    </xf>
    <xf numFmtId="6" fontId="16" fillId="0" borderId="15" xfId="0" applyNumberFormat="1" applyFont="1" applyBorder="1" applyAlignment="1">
      <alignment horizontal="left" indent="1"/>
    </xf>
    <xf numFmtId="166" fontId="16" fillId="0" borderId="0" xfId="0" applyNumberFormat="1" applyFont="1" applyAlignment="1">
      <alignment horizontal="left" indent="1"/>
    </xf>
    <xf numFmtId="14" fontId="24" fillId="2" borderId="0" xfId="2" applyNumberFormat="1" applyFont="1" applyFill="1" applyAlignment="1">
      <alignment horizontal="left"/>
    </xf>
    <xf numFmtId="0" fontId="23" fillId="2" borderId="0" xfId="2" applyFill="1" applyAlignment="1">
      <alignment horizontal="left"/>
    </xf>
    <xf numFmtId="0" fontId="1" fillId="0" borderId="0" xfId="0" applyFont="1" applyAlignment="1">
      <alignment horizontal="left" vertical="top"/>
    </xf>
    <xf numFmtId="1" fontId="25" fillId="0" borderId="0" xfId="0" applyNumberFormat="1" applyFont="1" applyAlignment="1">
      <alignment horizontal="left" vertical="top" shrinkToFit="1"/>
    </xf>
    <xf numFmtId="2" fontId="25" fillId="0" borderId="0" xfId="0" applyNumberFormat="1" applyFont="1" applyAlignment="1">
      <alignment horizontal="left" vertical="top" shrinkToFit="1"/>
    </xf>
    <xf numFmtId="49" fontId="1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1" fillId="7" borderId="1" xfId="0" applyNumberFormat="1" applyFont="1" applyFill="1" applyBorder="1" applyAlignment="1">
      <alignment vertical="top"/>
    </xf>
    <xf numFmtId="0" fontId="26" fillId="0" borderId="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25" fillId="0" borderId="0" xfId="0" applyFont="1"/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25" fillId="3" borderId="0" xfId="0" applyFont="1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166" fontId="27" fillId="2" borderId="0" xfId="0" applyNumberFormat="1" applyFont="1" applyFill="1" applyAlignment="1">
      <alignment horizontal="left" vertical="top"/>
    </xf>
    <xf numFmtId="1" fontId="27" fillId="2" borderId="0" xfId="0" applyNumberFormat="1" applyFont="1" applyFill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4" fontId="26" fillId="0" borderId="0" xfId="0" applyNumberFormat="1" applyFont="1" applyAlignment="1">
      <alignment horizontal="center" vertical="center" wrapText="1"/>
    </xf>
    <xf numFmtId="0" fontId="25" fillId="7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1" fontId="25" fillId="7" borderId="0" xfId="0" applyNumberFormat="1" applyFont="1" applyFill="1" applyAlignment="1">
      <alignment horizontal="left" vertical="top" shrinkToFit="1"/>
    </xf>
    <xf numFmtId="2" fontId="25" fillId="7" borderId="0" xfId="0" applyNumberFormat="1" applyFont="1" applyFill="1" applyAlignment="1">
      <alignment horizontal="left" vertical="top" shrinkToFit="1"/>
    </xf>
    <xf numFmtId="49" fontId="25" fillId="7" borderId="0" xfId="0" applyNumberFormat="1" applyFont="1" applyFill="1" applyAlignment="1">
      <alignment horizontal="left"/>
    </xf>
    <xf numFmtId="0" fontId="25" fillId="7" borderId="0" xfId="0" applyFont="1" applyFill="1" applyAlignment="1">
      <alignment horizontal="left"/>
    </xf>
    <xf numFmtId="44" fontId="25" fillId="7" borderId="0" xfId="0" applyNumberFormat="1" applyFont="1" applyFill="1" applyAlignment="1">
      <alignment horizontal="left"/>
    </xf>
    <xf numFmtId="49" fontId="1" fillId="7" borderId="0" xfId="0" applyNumberFormat="1" applyFont="1" applyFill="1" applyAlignment="1">
      <alignment vertical="top"/>
    </xf>
    <xf numFmtId="0" fontId="3" fillId="4" borderId="4" xfId="0" applyFont="1" applyFill="1" applyBorder="1" applyAlignment="1">
      <alignment horizontal="left" vertical="center" wrapText="1"/>
    </xf>
    <xf numFmtId="166" fontId="20" fillId="3" borderId="0" xfId="0" applyNumberFormat="1" applyFont="1" applyFill="1" applyAlignment="1">
      <alignment horizontal="center" vertical="center" wrapText="1"/>
    </xf>
    <xf numFmtId="6" fontId="16" fillId="0" borderId="0" xfId="0" applyNumberFormat="1" applyFont="1" applyAlignment="1">
      <alignment horizontal="left" indent="1"/>
    </xf>
    <xf numFmtId="0" fontId="21" fillId="2" borderId="0" xfId="0" applyFont="1" applyFill="1" applyAlignment="1">
      <alignment horizontal="left" vertical="top"/>
    </xf>
    <xf numFmtId="0" fontId="21" fillId="0" borderId="0" xfId="0" applyFont="1" applyAlignment="1">
      <alignment vertical="top"/>
    </xf>
    <xf numFmtId="0" fontId="21" fillId="2" borderId="0" xfId="0" applyFont="1" applyFill="1" applyAlignment="1">
      <alignment horizontal="left"/>
    </xf>
    <xf numFmtId="0" fontId="21" fillId="8" borderId="0" xfId="0" applyFont="1" applyFill="1" applyAlignment="1">
      <alignment horizontal="left" vertical="top"/>
    </xf>
    <xf numFmtId="49" fontId="30" fillId="2" borderId="0" xfId="0" applyNumberFormat="1" applyFont="1" applyFill="1" applyAlignment="1">
      <alignment horizontal="left" vertical="top"/>
    </xf>
    <xf numFmtId="49" fontId="21" fillId="2" borderId="0" xfId="0" applyNumberFormat="1" applyFont="1" applyFill="1" applyAlignment="1">
      <alignment horizontal="left" vertical="top"/>
    </xf>
    <xf numFmtId="49" fontId="31" fillId="2" borderId="0" xfId="0" applyNumberFormat="1" applyFont="1" applyFill="1" applyAlignment="1">
      <alignment horizontal="left" vertical="top"/>
    </xf>
    <xf numFmtId="0" fontId="21" fillId="5" borderId="0" xfId="0" applyFont="1" applyFill="1" applyAlignment="1">
      <alignment horizontal="left" vertical="top"/>
    </xf>
    <xf numFmtId="49" fontId="30" fillId="2" borderId="23" xfId="0" applyNumberFormat="1" applyFont="1" applyFill="1" applyBorder="1" applyAlignment="1">
      <alignment horizontal="left" vertical="top"/>
    </xf>
    <xf numFmtId="49" fontId="30" fillId="0" borderId="0" xfId="0" applyNumberFormat="1" applyFont="1" applyAlignment="1">
      <alignment vertical="top"/>
    </xf>
    <xf numFmtId="165" fontId="30" fillId="0" borderId="0" xfId="0" applyNumberFormat="1" applyFont="1" applyAlignment="1">
      <alignment horizontal="left" vertical="top"/>
    </xf>
    <xf numFmtId="165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top"/>
    </xf>
    <xf numFmtId="165" fontId="21" fillId="0" borderId="0" xfId="0" applyNumberFormat="1" applyFont="1" applyAlignment="1">
      <alignment horizontal="left" vertical="top"/>
    </xf>
    <xf numFmtId="165" fontId="30" fillId="0" borderId="21" xfId="0" applyNumberFormat="1" applyFont="1" applyBorder="1" applyAlignment="1">
      <alignment horizontal="left" vertical="top"/>
    </xf>
    <xf numFmtId="0" fontId="21" fillId="0" borderId="0" xfId="0" applyFont="1"/>
    <xf numFmtId="0" fontId="21" fillId="0" borderId="0" xfId="0" applyFont="1" applyAlignment="1">
      <alignment horizontal="right" vertical="top"/>
    </xf>
    <xf numFmtId="49" fontId="30" fillId="0" borderId="23" xfId="0" applyNumberFormat="1" applyFont="1" applyBorder="1" applyAlignment="1">
      <alignment vertical="top"/>
    </xf>
    <xf numFmtId="3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/>
    </xf>
    <xf numFmtId="49" fontId="30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/>
    </xf>
    <xf numFmtId="3" fontId="30" fillId="0" borderId="21" xfId="0" applyNumberFormat="1" applyFont="1" applyBorder="1" applyAlignment="1">
      <alignment horizontal="left" vertical="top"/>
    </xf>
    <xf numFmtId="165" fontId="30" fillId="0" borderId="23" xfId="0" applyNumberFormat="1" applyFont="1" applyBorder="1" applyAlignment="1">
      <alignment horizontal="left" vertical="top"/>
    </xf>
    <xf numFmtId="3" fontId="30" fillId="0" borderId="0" xfId="0" applyNumberFormat="1" applyFont="1" applyAlignment="1">
      <alignment horizontal="left" vertical="top"/>
    </xf>
    <xf numFmtId="8" fontId="21" fillId="2" borderId="0" xfId="0" applyNumberFormat="1" applyFont="1" applyFill="1" applyAlignment="1">
      <alignment horizontal="left" vertical="top"/>
    </xf>
    <xf numFmtId="166" fontId="21" fillId="2" borderId="0" xfId="0" applyNumberFormat="1" applyFont="1" applyFill="1" applyAlignment="1">
      <alignment horizontal="left" vertical="top"/>
    </xf>
    <xf numFmtId="166" fontId="21" fillId="2" borderId="0" xfId="0" applyNumberFormat="1" applyFont="1" applyFill="1" applyAlignment="1">
      <alignment horizontal="left"/>
    </xf>
    <xf numFmtId="166" fontId="30" fillId="2" borderId="23" xfId="0" applyNumberFormat="1" applyFont="1" applyFill="1" applyBorder="1" applyAlignment="1">
      <alignment horizontal="left" vertical="top"/>
    </xf>
    <xf numFmtId="166" fontId="30" fillId="2" borderId="23" xfId="0" applyNumberFormat="1" applyFont="1" applyFill="1" applyBorder="1" applyAlignment="1">
      <alignment horizontal="left"/>
    </xf>
    <xf numFmtId="49" fontId="21" fillId="0" borderId="0" xfId="0" applyNumberFormat="1" applyFont="1" applyAlignment="1">
      <alignment horizontal="left" vertical="top"/>
    </xf>
    <xf numFmtId="49" fontId="30" fillId="0" borderId="24" xfId="0" applyNumberFormat="1" applyFont="1" applyBorder="1" applyAlignment="1">
      <alignment horizontal="left" vertical="top"/>
    </xf>
    <xf numFmtId="166" fontId="30" fillId="2" borderId="0" xfId="0" applyNumberFormat="1" applyFont="1" applyFill="1" applyAlignment="1">
      <alignment horizontal="left" vertical="top"/>
    </xf>
    <xf numFmtId="0" fontId="32" fillId="2" borderId="0" xfId="0" applyFont="1" applyFill="1" applyAlignment="1">
      <alignment horizontal="left" vertical="top"/>
    </xf>
    <xf numFmtId="49" fontId="33" fillId="2" borderId="0" xfId="0" applyNumberFormat="1" applyFont="1" applyFill="1" applyAlignment="1">
      <alignment horizontal="left" vertical="top"/>
    </xf>
    <xf numFmtId="49" fontId="34" fillId="2" borderId="0" xfId="0" applyNumberFormat="1" applyFont="1" applyFill="1" applyAlignment="1">
      <alignment horizontal="left" vertical="top"/>
    </xf>
    <xf numFmtId="49" fontId="35" fillId="2" borderId="0" xfId="0" applyNumberFormat="1" applyFont="1" applyFill="1" applyAlignment="1">
      <alignment horizontal="left" vertical="top"/>
    </xf>
    <xf numFmtId="49" fontId="32" fillId="2" borderId="0" xfId="0" applyNumberFormat="1" applyFont="1" applyFill="1" applyAlignment="1">
      <alignment horizontal="left" vertical="top"/>
    </xf>
    <xf numFmtId="166" fontId="32" fillId="2" borderId="0" xfId="0" applyNumberFormat="1" applyFont="1" applyFill="1" applyAlignment="1">
      <alignment horizontal="left" vertical="top"/>
    </xf>
    <xf numFmtId="49" fontId="35" fillId="2" borderId="23" xfId="0" applyNumberFormat="1" applyFont="1" applyFill="1" applyBorder="1" applyAlignment="1">
      <alignment horizontal="left" vertical="top"/>
    </xf>
    <xf numFmtId="166" fontId="35" fillId="2" borderId="23" xfId="0" applyNumberFormat="1" applyFont="1" applyFill="1" applyBorder="1" applyAlignment="1">
      <alignment horizontal="left" vertical="top"/>
    </xf>
    <xf numFmtId="166" fontId="29" fillId="2" borderId="0" xfId="0" applyNumberFormat="1" applyFont="1" applyFill="1" applyAlignment="1">
      <alignment horizontal="left"/>
    </xf>
    <xf numFmtId="166" fontId="36" fillId="2" borderId="23" xfId="0" applyNumberFormat="1" applyFont="1" applyFill="1" applyBorder="1" applyAlignment="1">
      <alignment horizontal="left"/>
    </xf>
    <xf numFmtId="49" fontId="35" fillId="0" borderId="0" xfId="0" applyNumberFormat="1" applyFont="1" applyAlignment="1">
      <alignment horizontal="left" vertical="top"/>
    </xf>
    <xf numFmtId="49" fontId="32" fillId="0" borderId="0" xfId="0" applyNumberFormat="1" applyFont="1" applyAlignment="1">
      <alignment horizontal="left" vertical="top"/>
    </xf>
    <xf numFmtId="3" fontId="32" fillId="0" borderId="0" xfId="0" applyNumberFormat="1" applyFont="1" applyAlignment="1">
      <alignment horizontal="left" vertical="top"/>
    </xf>
    <xf numFmtId="49" fontId="35" fillId="0" borderId="24" xfId="0" applyNumberFormat="1" applyFont="1" applyBorder="1" applyAlignment="1">
      <alignment horizontal="left" vertical="top"/>
    </xf>
    <xf numFmtId="3" fontId="35" fillId="0" borderId="24" xfId="0" applyNumberFormat="1" applyFont="1" applyBorder="1" applyAlignment="1">
      <alignment horizontal="left" vertical="top"/>
    </xf>
    <xf numFmtId="3" fontId="35" fillId="0" borderId="21" xfId="0" applyNumberFormat="1" applyFont="1" applyBorder="1" applyAlignment="1">
      <alignment horizontal="left" vertical="top"/>
    </xf>
    <xf numFmtId="3" fontId="35" fillId="0" borderId="0" xfId="0" applyNumberFormat="1" applyFont="1" applyAlignment="1">
      <alignment horizontal="left" vertical="top"/>
    </xf>
    <xf numFmtId="165" fontId="32" fillId="0" borderId="0" xfId="0" applyNumberFormat="1" applyFont="1" applyAlignment="1">
      <alignment horizontal="left" vertical="top"/>
    </xf>
    <xf numFmtId="165" fontId="35" fillId="0" borderId="0" xfId="0" applyNumberFormat="1" applyFont="1" applyAlignment="1">
      <alignment horizontal="left" vertical="top"/>
    </xf>
    <xf numFmtId="166" fontId="35" fillId="2" borderId="0" xfId="0" applyNumberFormat="1" applyFont="1" applyFill="1" applyAlignment="1">
      <alignment horizontal="left" vertical="top"/>
    </xf>
    <xf numFmtId="166" fontId="21" fillId="0" borderId="0" xfId="0" applyNumberFormat="1" applyFont="1" applyAlignment="1">
      <alignment horizontal="left" vertical="top"/>
    </xf>
    <xf numFmtId="166" fontId="30" fillId="0" borderId="21" xfId="0" applyNumberFormat="1" applyFont="1" applyBorder="1" applyAlignment="1">
      <alignment horizontal="left" vertical="top"/>
    </xf>
    <xf numFmtId="166" fontId="21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 vertical="top"/>
    </xf>
    <xf numFmtId="49" fontId="31" fillId="0" borderId="0" xfId="0" applyNumberFormat="1" applyFont="1" applyAlignment="1">
      <alignment horizontal="left" vertical="top"/>
    </xf>
    <xf numFmtId="49" fontId="30" fillId="0" borderId="2" xfId="0" applyNumberFormat="1" applyFont="1" applyBorder="1" applyAlignment="1">
      <alignment horizontal="left" vertical="top"/>
    </xf>
    <xf numFmtId="0" fontId="21" fillId="5" borderId="0" xfId="0" applyFont="1" applyFill="1" applyAlignment="1">
      <alignment horizontal="left" vertical="center"/>
    </xf>
    <xf numFmtId="49" fontId="30" fillId="0" borderId="23" xfId="0" applyNumberFormat="1" applyFont="1" applyBorder="1" applyAlignment="1">
      <alignment horizontal="left" vertical="top"/>
    </xf>
    <xf numFmtId="166" fontId="30" fillId="0" borderId="23" xfId="0" applyNumberFormat="1" applyFont="1" applyBorder="1" applyAlignment="1">
      <alignment horizontal="left" vertical="top"/>
    </xf>
    <xf numFmtId="0" fontId="37" fillId="8" borderId="0" xfId="0" applyFont="1" applyFill="1" applyAlignment="1">
      <alignment horizontal="left" vertical="top"/>
    </xf>
    <xf numFmtId="49" fontId="21" fillId="6" borderId="0" xfId="0" applyNumberFormat="1" applyFont="1" applyFill="1" applyAlignment="1">
      <alignment vertical="top"/>
    </xf>
    <xf numFmtId="165" fontId="21" fillId="6" borderId="0" xfId="0" applyNumberFormat="1" applyFont="1" applyFill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6" fontId="9" fillId="0" borderId="24" xfId="0" applyNumberFormat="1" applyFont="1" applyBorder="1" applyAlignment="1">
      <alignment horizontal="right" indent="1"/>
    </xf>
    <xf numFmtId="6" fontId="9" fillId="0" borderId="26" xfId="0" applyNumberFormat="1" applyFont="1" applyBorder="1" applyAlignment="1">
      <alignment horizontal="left" indent="1"/>
    </xf>
    <xf numFmtId="0" fontId="3" fillId="4" borderId="27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166" fontId="3" fillId="4" borderId="28" xfId="0" applyNumberFormat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6" fontId="9" fillId="0" borderId="29" xfId="0" applyNumberFormat="1" applyFont="1" applyBorder="1" applyAlignment="1">
      <alignment horizontal="left" indent="1"/>
    </xf>
    <xf numFmtId="165" fontId="2" fillId="2" borderId="0" xfId="0" applyNumberFormat="1" applyFont="1" applyFill="1" applyAlignment="1">
      <alignment horizontal="left" vertical="top"/>
    </xf>
    <xf numFmtId="164" fontId="3" fillId="2" borderId="0" xfId="1" applyNumberFormat="1" applyFont="1" applyFill="1" applyAlignment="1">
      <alignment horizontal="left"/>
    </xf>
    <xf numFmtId="0" fontId="38" fillId="2" borderId="0" xfId="0" applyFont="1" applyFill="1" applyAlignment="1">
      <alignment horizontal="left" indent="1"/>
    </xf>
    <xf numFmtId="0" fontId="38" fillId="2" borderId="0" xfId="0" applyFont="1" applyFill="1" applyAlignment="1">
      <alignment horizontal="left"/>
    </xf>
    <xf numFmtId="166" fontId="38" fillId="2" borderId="0" xfId="0" applyNumberFormat="1" applyFont="1" applyFill="1" applyAlignment="1">
      <alignment horizontal="left" indent="1"/>
    </xf>
    <xf numFmtId="166" fontId="38" fillId="2" borderId="0" xfId="0" applyNumberFormat="1" applyFont="1" applyFill="1" applyAlignment="1">
      <alignment horizontal="left" vertical="center"/>
    </xf>
    <xf numFmtId="166" fontId="19" fillId="2" borderId="0" xfId="0" applyNumberFormat="1" applyFont="1" applyFill="1" applyAlignment="1">
      <alignment horizontal="left" vertical="center"/>
    </xf>
    <xf numFmtId="166" fontId="19" fillId="2" borderId="0" xfId="1" applyNumberFormat="1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none">
          <fgColor theme="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1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27D915C1-6981-7A07-523A-20E3DA041DF8}"/>
            </a:ext>
          </a:extLst>
        </xdr:cNvPr>
        <xdr:cNvSpPr>
          <a:spLocks noChangeAspect="1" noChangeArrowheads="1"/>
        </xdr:cNvSpPr>
      </xdr:nvSpPr>
      <xdr:spPr bwMode="auto">
        <a:xfrm>
          <a:off x="10147300" y="955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B5E9200-EDAB-43C1-AB4E-BFF4DABE2268}" name="Table28" displayName="Table28" ref="B5:J479" totalsRowShown="0" headerRowDxfId="39" dataDxfId="37" headerRowBorderDxfId="38" tableBorderDxfId="36" totalsRowBorderDxfId="35">
  <autoFilter ref="B5:J479" xr:uid="{EB5E9200-EDAB-43C1-AB4E-BFF4DABE2268}"/>
  <tableColumns count="9">
    <tableColumn id="1" xr3:uid="{EC5F9205-34EF-42F6-9CDC-142E439ADC27}" name="Tenant" dataDxfId="34"/>
    <tableColumn id="2" xr3:uid="{0FAB6580-0368-44CC-8EFB-3611C0835606}" name="ID" dataDxfId="33"/>
    <tableColumn id="3" xr3:uid="{D5FCDD83-D7A2-4A23-99D3-7F2D68ADB856}" name="Lot" dataDxfId="32"/>
    <tableColumn id="4" xr3:uid="{0461BB96-2E0B-4147-BA35-C0246C29FA8D}" name="Lot Type" dataDxfId="31"/>
    <tableColumn id="5" xr3:uid="{5A5DB958-55CA-4112-98B5-3749EA757B9D}" name="HR" dataDxfId="30"/>
    <tableColumn id="6" xr3:uid="{5237A6A2-E3F7-402D-95B3-DBC9579C76FD}" name="LR" dataDxfId="29"/>
    <tableColumn id="7" xr3:uid="{E82F41D9-FDBC-4CEC-B308-A22A056E683E}" name="PA" dataDxfId="28"/>
    <tableColumn id="8" xr3:uid="{9D049733-F82C-4F4F-B60C-E4EE69D6EC7B}" name="Total" dataDxfId="27"/>
    <tableColumn id="9" xr3:uid="{79F9F78E-5E9F-41A0-9142-56701868CC21}" name="Park Name" dataDxfId="2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B56FE5A-6FEE-492A-B493-60716052C7B5}" name="Table111" displayName="Table111" ref="L5:T479" totalsRowShown="0" headerRowDxfId="25" dataDxfId="23" headerRowBorderDxfId="24" tableBorderDxfId="22" totalsRowBorderDxfId="21">
  <autoFilter ref="L5:T479" xr:uid="{8B56FE5A-6FEE-492A-B493-60716052C7B5}"/>
  <tableColumns count="9">
    <tableColumn id="1" xr3:uid="{9FA2E87C-6F5D-47E6-A055-50058784BAF7}" name="Park" dataDxfId="20"/>
    <tableColumn id="2" xr3:uid="{C254ADCD-48AC-42AC-BA1A-08C53CE47804}" name="State" dataDxfId="19"/>
    <tableColumn id="3" xr3:uid="{7DCE664F-C370-40B9-95DB-6B820958BEBB}" name="Lot" dataDxfId="18"/>
    <tableColumn id="4" xr3:uid="{CBCF62B1-4E65-41F7-AE3E-AFE76270E245}" name="Address" dataDxfId="17"/>
    <tableColumn id="5" xr3:uid="{F500DE16-F141-4D55-843E-60A7A4D081BD}" name="VIN" dataDxfId="16"/>
    <tableColumn id="6" xr3:uid="{8C1DC2C3-75C2-409E-8D81-18BE78F706BF}" name="Year" dataDxfId="15"/>
    <tableColumn id="7" xr3:uid="{F8AE45C1-84D5-4CA4-AEBE-A49C250215CC}" name="Make/ Model" dataDxfId="14"/>
    <tableColumn id="8" xr3:uid="{27D0F1DD-AB69-421B-98DE-0AF56D2DBAB8}" name="Current Occupancy Status" dataDxfId="13"/>
    <tableColumn id="9" xr3:uid="{E90A3C80-1882-40D2-AB94-4B2386942884}" name="FMV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3F72F5C-558D-4F6E-A978-3EED5645AC77}" name="Table8" displayName="Table8" ref="V5:Z479" totalsRowShown="0" headerRowDxfId="11" dataDxfId="9" headerRowBorderDxfId="10" tableBorderDxfId="8" totalsRowBorderDxfId="7">
  <autoFilter ref="V5:Z479" xr:uid="{43F72F5C-558D-4F6E-A978-3EED5645AC77}"/>
  <tableColumns count="5">
    <tableColumn id="1" xr3:uid="{5009BB62-F826-40AB-8A39-B2DB22FA9289}" name="Park" dataDxfId="6"/>
    <tableColumn id="2" xr3:uid="{9007C321-2F8E-46F5-8150-4FDC92949085}" name="Lot" dataDxfId="5"/>
    <tableColumn id="3" xr3:uid="{7987067B-F5F5-4459-A496-B099898ADE9F}" name="Lot Type" dataDxfId="4"/>
    <tableColumn id="4" xr3:uid="{631565C3-24DF-420A-921A-A1AC9AE6086E}" name="Address" dataDxfId="3"/>
    <tableColumn id="5" xr3:uid="{FA13F37B-E4A5-4B64-BF9B-981861A740AB}" name="State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../:f:/g/personal/glenn_esterson_marcusmillichap_com/EjluXAzyOVRKirkLKXfNJe4B3iuU0MT6YVIkxiHx0-9kQw?e=15hBi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99EE-F971-484D-A12B-513D6C90EE68}">
  <dimension ref="A1:U78"/>
  <sheetViews>
    <sheetView tabSelected="1" topLeftCell="A57" workbookViewId="0">
      <selection activeCell="C66" sqref="C66"/>
    </sheetView>
  </sheetViews>
  <sheetFormatPr defaultColWidth="8.796875" defaultRowHeight="17" x14ac:dyDescent="0.45"/>
  <cols>
    <col min="1" max="1" width="48.796875" style="1" customWidth="1"/>
    <col min="2" max="5" width="26.69921875" style="2" bestFit="1" customWidth="1"/>
    <col min="6" max="6" width="19" style="2" customWidth="1"/>
    <col min="7" max="12" width="17.19921875" style="2" customWidth="1"/>
    <col min="13" max="13" width="13.796875" style="2" customWidth="1"/>
    <col min="14" max="15" width="17.69921875" style="2" customWidth="1"/>
    <col min="16" max="17" width="14.69921875" style="2" customWidth="1"/>
    <col min="18" max="18" width="18.796875" style="2" customWidth="1"/>
    <col min="19" max="19" width="21" style="2" customWidth="1"/>
    <col min="20" max="20" width="16" style="2" customWidth="1"/>
    <col min="21" max="21" width="17.796875" style="2" customWidth="1"/>
    <col min="22" max="22" width="15.796875" style="1" customWidth="1"/>
    <col min="23" max="16384" width="8.796875" style="1"/>
  </cols>
  <sheetData>
    <row r="1" spans="1:18" x14ac:dyDescent="0.45">
      <c r="A1" s="63" t="s">
        <v>0</v>
      </c>
      <c r="B1" s="98">
        <v>45364</v>
      </c>
    </row>
    <row r="2" spans="1:18" x14ac:dyDescent="0.45">
      <c r="A2" s="77" t="s">
        <v>1</v>
      </c>
      <c r="B2" s="99" t="s">
        <v>2</v>
      </c>
    </row>
    <row r="3" spans="1:18" ht="17.5" thickBot="1" x14ac:dyDescent="0.5">
      <c r="C3" s="76" t="s">
        <v>3</v>
      </c>
    </row>
    <row r="4" spans="1:18" x14ac:dyDescent="0.45">
      <c r="A4" s="79" t="s">
        <v>5</v>
      </c>
      <c r="B4" s="80">
        <v>4</v>
      </c>
    </row>
    <row r="5" spans="1:18" x14ac:dyDescent="0.45">
      <c r="A5" s="81" t="s">
        <v>6</v>
      </c>
      <c r="B5" s="82">
        <v>395</v>
      </c>
      <c r="C5" s="9"/>
    </row>
    <row r="6" spans="1:18" x14ac:dyDescent="0.45">
      <c r="A6" s="81" t="s">
        <v>7</v>
      </c>
      <c r="B6" s="82">
        <v>195</v>
      </c>
      <c r="C6" s="214" t="s">
        <v>8</v>
      </c>
    </row>
    <row r="7" spans="1:18" x14ac:dyDescent="0.45">
      <c r="A7" s="81" t="s">
        <v>9</v>
      </c>
      <c r="B7" s="82">
        <v>276</v>
      </c>
      <c r="C7" s="212"/>
    </row>
    <row r="8" spans="1:18" x14ac:dyDescent="0.45">
      <c r="A8" s="83" t="s">
        <v>10</v>
      </c>
      <c r="B8" s="84">
        <v>0.69873417721518982</v>
      </c>
      <c r="C8" s="212"/>
    </row>
    <row r="9" spans="1:18" x14ac:dyDescent="0.45">
      <c r="A9" s="81" t="s">
        <v>11</v>
      </c>
      <c r="B9" s="85">
        <f>SUM(Table28[Total])</f>
        <v>214519</v>
      </c>
      <c r="C9" s="212" t="s">
        <v>12</v>
      </c>
    </row>
    <row r="10" spans="1:18" x14ac:dyDescent="0.45">
      <c r="A10" s="81" t="s">
        <v>13</v>
      </c>
      <c r="B10" s="86">
        <f>B9*12</f>
        <v>2574228</v>
      </c>
      <c r="C10" s="212" t="s">
        <v>14</v>
      </c>
    </row>
    <row r="11" spans="1:18" ht="17.5" thickBot="1" x14ac:dyDescent="0.5">
      <c r="A11" s="87" t="s">
        <v>15</v>
      </c>
      <c r="B11" s="88">
        <f>SUM(B14:I14)</f>
        <v>2076470.5100000002</v>
      </c>
      <c r="C11" s="212" t="s">
        <v>16</v>
      </c>
    </row>
    <row r="12" spans="1:18" x14ac:dyDescent="0.45">
      <c r="A12" s="22"/>
      <c r="B12" s="62"/>
      <c r="F12" s="22"/>
      <c r="G12" s="22"/>
      <c r="H12" s="22"/>
      <c r="I12" s="22"/>
      <c r="J12" s="22"/>
      <c r="K12" s="22"/>
      <c r="M12" s="22"/>
      <c r="N12" s="22"/>
      <c r="O12" s="22"/>
      <c r="P12" s="22"/>
      <c r="Q12" s="22"/>
      <c r="R12" s="22"/>
    </row>
    <row r="13" spans="1:18" x14ac:dyDescent="0.45">
      <c r="A13" s="77" t="s">
        <v>17</v>
      </c>
      <c r="B13" s="94" t="s">
        <v>18</v>
      </c>
      <c r="C13" s="94" t="s">
        <v>19</v>
      </c>
      <c r="D13" s="94" t="s">
        <v>20</v>
      </c>
      <c r="E13" s="94" t="s">
        <v>21</v>
      </c>
      <c r="F13" s="22"/>
      <c r="I13" s="22"/>
      <c r="J13" s="22"/>
      <c r="K13" s="22"/>
      <c r="M13" s="22"/>
      <c r="N13" s="22"/>
      <c r="O13" s="22"/>
      <c r="P13" s="22"/>
      <c r="Q13" s="22"/>
      <c r="R13" s="22"/>
    </row>
    <row r="14" spans="1:18" x14ac:dyDescent="0.45">
      <c r="A14" s="25" t="s">
        <v>22</v>
      </c>
      <c r="B14" s="23">
        <f>'Park 1 - Cedarbrook'!N18</f>
        <v>147943.71</v>
      </c>
      <c r="C14" s="9">
        <f>'Park 2 - Maple Creek'!N17</f>
        <v>148937.39000000001</v>
      </c>
      <c r="D14" s="9">
        <f>'Park 3 - Prairie Knolls'!N21</f>
        <v>1095412.58</v>
      </c>
      <c r="E14" s="9">
        <f>+'Park 4 - Rolling Acres'!N20</f>
        <v>684176.83</v>
      </c>
      <c r="F14" s="22"/>
      <c r="I14" s="22"/>
      <c r="J14" s="22"/>
      <c r="K14" s="22"/>
      <c r="M14" s="22"/>
      <c r="N14" s="22"/>
      <c r="O14" s="22"/>
      <c r="P14" s="22"/>
      <c r="Q14" s="22"/>
      <c r="R14" s="22"/>
    </row>
    <row r="15" spans="1:18" x14ac:dyDescent="0.45">
      <c r="A15" s="25" t="s">
        <v>23</v>
      </c>
      <c r="B15" s="28">
        <f>'Park 1 - Cedarbrook'!N49</f>
        <v>84219.19</v>
      </c>
      <c r="C15" s="47">
        <f>'Park 2 - Maple Creek'!N48</f>
        <v>76863.240000000005</v>
      </c>
      <c r="D15" s="47">
        <f>'Park 3 - Prairie Knolls'!N55</f>
        <v>324910.52</v>
      </c>
      <c r="E15" s="47">
        <f>+'Park 4 - Rolling Acres'!N51</f>
        <v>285795.33</v>
      </c>
      <c r="F15" s="22"/>
      <c r="I15" s="22"/>
      <c r="J15" s="22"/>
      <c r="K15" s="22"/>
      <c r="M15" s="22"/>
      <c r="N15" s="22"/>
      <c r="O15" s="22"/>
      <c r="P15" s="22"/>
      <c r="Q15" s="22"/>
      <c r="R15" s="22"/>
    </row>
    <row r="16" spans="1:18" x14ac:dyDescent="0.45">
      <c r="A16" s="25" t="s">
        <v>24</v>
      </c>
      <c r="B16" s="46">
        <f>B15/B14</f>
        <v>0.56926509413614146</v>
      </c>
      <c r="C16" s="46">
        <f>C15/C14</f>
        <v>0.51607752761076309</v>
      </c>
      <c r="D16" s="46">
        <f>D15/D14</f>
        <v>0.29661017769213494</v>
      </c>
      <c r="E16" s="46">
        <f>E15/E14</f>
        <v>0.41772143906130238</v>
      </c>
      <c r="F16" s="22"/>
      <c r="I16" s="22"/>
      <c r="J16" s="22"/>
      <c r="K16" s="22"/>
      <c r="M16" s="22"/>
      <c r="N16" s="22"/>
      <c r="O16" s="22"/>
      <c r="P16" s="22"/>
      <c r="Q16" s="22"/>
      <c r="R16" s="22"/>
    </row>
    <row r="17" spans="1:21" x14ac:dyDescent="0.45">
      <c r="A17" s="26" t="s">
        <v>25</v>
      </c>
      <c r="B17" s="24">
        <f>B14-B15</f>
        <v>63724.51999999999</v>
      </c>
      <c r="C17" s="24">
        <f>C14-C15</f>
        <v>72074.150000000009</v>
      </c>
      <c r="D17" s="24">
        <f t="shared" ref="D17" si="0">D14-D15</f>
        <v>770502.06</v>
      </c>
      <c r="E17" s="24">
        <f t="shared" ref="E17" si="1">E14-E15</f>
        <v>398381.49999999994</v>
      </c>
      <c r="F17" s="22"/>
      <c r="I17" s="22"/>
      <c r="J17" s="22"/>
      <c r="K17" s="22"/>
      <c r="M17" s="22"/>
      <c r="N17" s="22"/>
      <c r="O17" s="22"/>
      <c r="P17" s="22"/>
      <c r="Q17" s="22"/>
      <c r="R17" s="22"/>
    </row>
    <row r="18" spans="1:21" x14ac:dyDescent="0.45">
      <c r="I18" s="22"/>
      <c r="J18" s="22"/>
      <c r="K18" s="22"/>
      <c r="M18" s="22"/>
      <c r="N18" s="22"/>
      <c r="O18" s="22"/>
      <c r="P18" s="22"/>
      <c r="Q18" s="22"/>
      <c r="R18" s="22"/>
    </row>
    <row r="19" spans="1:21" x14ac:dyDescent="0.45">
      <c r="A19" s="25" t="s">
        <v>26</v>
      </c>
      <c r="B19" s="32">
        <f>SUM(B14:I14)</f>
        <v>2076470.5100000002</v>
      </c>
      <c r="C19" s="213" t="s">
        <v>27</v>
      </c>
      <c r="D19" s="32"/>
      <c r="E19" s="32"/>
      <c r="F19" s="32"/>
      <c r="I19" s="22"/>
      <c r="J19" s="22"/>
      <c r="K19" s="22"/>
      <c r="M19" s="22"/>
      <c r="N19" s="22"/>
      <c r="O19" s="22"/>
      <c r="P19" s="22"/>
      <c r="Q19" s="22"/>
      <c r="R19" s="22"/>
    </row>
    <row r="20" spans="1:21" x14ac:dyDescent="0.45">
      <c r="A20" s="25" t="s">
        <v>28</v>
      </c>
      <c r="B20" s="32">
        <f>SUM(B15:I15)</f>
        <v>771788.28</v>
      </c>
      <c r="C20" s="213" t="s">
        <v>27</v>
      </c>
      <c r="D20" s="32"/>
      <c r="E20" s="32"/>
      <c r="F20" s="32"/>
      <c r="I20" s="22"/>
      <c r="J20" s="22"/>
      <c r="K20" s="22"/>
      <c r="M20" s="22"/>
      <c r="N20" s="22"/>
      <c r="O20" s="22"/>
      <c r="P20" s="22"/>
      <c r="Q20" s="22"/>
      <c r="R20" s="22"/>
    </row>
    <row r="21" spans="1:21" x14ac:dyDescent="0.45">
      <c r="A21" s="25" t="s">
        <v>24</v>
      </c>
      <c r="B21" s="46">
        <f>B20/B19</f>
        <v>0.37168275508039839</v>
      </c>
      <c r="C21" s="217"/>
      <c r="D21" s="32"/>
      <c r="E21" s="32"/>
      <c r="F21" s="32"/>
      <c r="I21" s="22"/>
      <c r="J21" s="22"/>
      <c r="K21" s="22"/>
      <c r="M21" s="22"/>
      <c r="N21" s="22"/>
      <c r="O21" s="22"/>
      <c r="P21" s="22"/>
      <c r="Q21" s="22"/>
      <c r="R21" s="22"/>
    </row>
    <row r="22" spans="1:21" x14ac:dyDescent="0.45">
      <c r="A22" s="25" t="s">
        <v>29</v>
      </c>
      <c r="B22" s="32">
        <f>SUM(B17:I17)</f>
        <v>1304682.23</v>
      </c>
      <c r="C22" s="213" t="s">
        <v>27</v>
      </c>
      <c r="D22" s="32"/>
      <c r="E22" s="32"/>
      <c r="F22" s="32"/>
      <c r="I22" s="22"/>
      <c r="J22" s="22"/>
      <c r="K22" s="22"/>
      <c r="M22" s="22"/>
      <c r="N22" s="22"/>
      <c r="O22" s="22"/>
      <c r="P22" s="22"/>
      <c r="Q22" s="22"/>
      <c r="R22" s="22"/>
    </row>
    <row r="23" spans="1:21" x14ac:dyDescent="0.45">
      <c r="A23" s="25"/>
      <c r="B23" s="32"/>
      <c r="D23" s="32"/>
      <c r="E23" s="32"/>
      <c r="F23" s="32"/>
      <c r="I23" s="22"/>
      <c r="J23" s="22"/>
      <c r="K23" s="22"/>
      <c r="M23" s="22"/>
      <c r="N23" s="22"/>
      <c r="O23" s="22"/>
      <c r="P23" s="22"/>
      <c r="Q23" s="22"/>
      <c r="R23" s="22"/>
    </row>
    <row r="24" spans="1:21" x14ac:dyDescent="0.45">
      <c r="A24" s="25"/>
      <c r="B24" s="32"/>
      <c r="C24" s="32"/>
      <c r="D24" s="32"/>
      <c r="E24" s="32"/>
      <c r="F24" s="32"/>
      <c r="I24" s="22"/>
      <c r="J24" s="22"/>
      <c r="K24" s="22"/>
      <c r="M24" s="22"/>
      <c r="N24" s="22"/>
      <c r="O24" s="22"/>
      <c r="P24" s="22"/>
      <c r="Q24" s="22"/>
      <c r="R24" s="22"/>
    </row>
    <row r="25" spans="1:21" s="27" customFormat="1" x14ac:dyDescent="0.45">
      <c r="A25" s="77" t="s">
        <v>30</v>
      </c>
      <c r="B25" s="94" t="s">
        <v>18</v>
      </c>
      <c r="C25" s="94" t="s">
        <v>19</v>
      </c>
      <c r="D25" s="94" t="s">
        <v>20</v>
      </c>
      <c r="E25" s="94" t="s">
        <v>21</v>
      </c>
      <c r="F25" s="32"/>
      <c r="I25" s="22"/>
      <c r="J25" s="22"/>
      <c r="K25" s="22"/>
      <c r="L25" s="2"/>
      <c r="M25" s="22"/>
      <c r="N25" s="22"/>
      <c r="O25" s="22"/>
      <c r="P25" s="22"/>
      <c r="Q25" s="22"/>
      <c r="R25" s="22"/>
      <c r="S25" s="2"/>
      <c r="T25" s="2"/>
      <c r="U25" s="2"/>
    </row>
    <row r="26" spans="1:21" s="27" customFormat="1" x14ac:dyDescent="0.45">
      <c r="A26" s="26" t="s">
        <v>31</v>
      </c>
      <c r="B26" s="23">
        <f>'Adjusted Combo P&amp;L'!D19</f>
        <v>142678.85</v>
      </c>
      <c r="C26" s="23">
        <f>'Adjusted Combo P&amp;L'!E19</f>
        <v>143839.40999999997</v>
      </c>
      <c r="D26" s="23">
        <f>'Adjusted Combo P&amp;L'!F19</f>
        <v>1079978.1299999999</v>
      </c>
      <c r="E26" s="23">
        <f>'Adjusted Combo P&amp;L'!G19</f>
        <v>658158.57999999996</v>
      </c>
      <c r="I26" s="22"/>
      <c r="J26" s="22"/>
      <c r="K26" s="22"/>
      <c r="L26" s="2"/>
      <c r="M26" s="22"/>
      <c r="N26" s="22"/>
      <c r="O26" s="22"/>
      <c r="P26" s="22"/>
      <c r="Q26" s="22"/>
      <c r="R26" s="22"/>
      <c r="S26" s="2"/>
      <c r="T26" s="2"/>
      <c r="U26" s="2"/>
    </row>
    <row r="27" spans="1:21" s="27" customFormat="1" x14ac:dyDescent="0.45">
      <c r="A27" s="26" t="s">
        <v>32</v>
      </c>
      <c r="B27" s="23">
        <f>'Adjusted Combo P&amp;L'!D31-'Park 1 - Cedarbrook'!N27</f>
        <v>74791.760000000009</v>
      </c>
      <c r="C27" s="23">
        <f>'Adjusted Combo P&amp;L'!E31-'Park 2 - Maple Creek'!N25</f>
        <v>68494.680000000008</v>
      </c>
      <c r="D27" s="23">
        <f>'Adjusted Combo P&amp;L'!F31-'Park 3 - Prairie Knolls'!N29</f>
        <v>293321.36</v>
      </c>
      <c r="E27" s="23">
        <f>'Adjusted Combo P&amp;L'!G31-'Park 4 - Rolling Acres'!N26-'Park 4 - Rolling Acres'!N32</f>
        <v>235668.57</v>
      </c>
      <c r="I27" s="22"/>
      <c r="J27" s="22"/>
      <c r="K27" s="22"/>
      <c r="L27" s="2"/>
      <c r="M27" s="22"/>
      <c r="N27" s="22"/>
      <c r="O27" s="22"/>
      <c r="P27" s="22"/>
      <c r="Q27" s="22"/>
      <c r="R27" s="22"/>
      <c r="S27" s="2"/>
      <c r="T27" s="2"/>
      <c r="U27" s="2"/>
    </row>
    <row r="28" spans="1:21" s="27" customFormat="1" x14ac:dyDescent="0.45">
      <c r="A28" s="25" t="s">
        <v>24</v>
      </c>
      <c r="B28" s="46">
        <f>B27/B26</f>
        <v>0.52419654349611033</v>
      </c>
      <c r="C28" s="46">
        <f>C27/C26</f>
        <v>0.47618854943857192</v>
      </c>
      <c r="D28" s="46">
        <f>D27/D26</f>
        <v>0.27159935173872457</v>
      </c>
      <c r="E28" s="46">
        <f>E27/E26</f>
        <v>0.35807262438180176</v>
      </c>
      <c r="I28" s="22"/>
      <c r="J28" s="22"/>
      <c r="K28" s="22"/>
      <c r="L28" s="2"/>
      <c r="M28" s="22"/>
      <c r="N28" s="22"/>
      <c r="O28" s="22"/>
      <c r="P28" s="22"/>
      <c r="Q28" s="22"/>
      <c r="R28" s="22"/>
      <c r="S28" s="2"/>
      <c r="T28" s="2"/>
      <c r="U28" s="2"/>
    </row>
    <row r="29" spans="1:21" s="27" customFormat="1" x14ac:dyDescent="0.45">
      <c r="A29" s="26" t="s">
        <v>33</v>
      </c>
      <c r="B29" s="31">
        <f>B26-B27</f>
        <v>67887.09</v>
      </c>
      <c r="C29" s="31">
        <f>C26-C27</f>
        <v>75344.729999999967</v>
      </c>
      <c r="D29" s="31">
        <f>D26-D27</f>
        <v>786656.7699999999</v>
      </c>
      <c r="E29" s="31">
        <f>E26-E27</f>
        <v>422490.00999999995</v>
      </c>
      <c r="I29" s="22"/>
      <c r="J29" s="22"/>
      <c r="K29" s="22"/>
      <c r="L29" s="2"/>
      <c r="M29" s="22"/>
      <c r="N29" s="22"/>
      <c r="O29" s="22"/>
      <c r="P29" s="22"/>
      <c r="Q29" s="22"/>
      <c r="R29" s="22"/>
      <c r="S29" s="2"/>
      <c r="T29" s="2"/>
      <c r="U29" s="2"/>
    </row>
    <row r="30" spans="1:21" s="27" customFormat="1" x14ac:dyDescent="0.45">
      <c r="H30" s="24"/>
      <c r="I30" s="22"/>
      <c r="J30" s="22"/>
      <c r="K30" s="22"/>
      <c r="L30" s="2"/>
      <c r="M30" s="22"/>
      <c r="N30" s="22"/>
      <c r="O30" s="22"/>
      <c r="P30" s="22"/>
      <c r="Q30" s="22"/>
      <c r="R30" s="22"/>
      <c r="S30" s="2"/>
      <c r="T30" s="2"/>
      <c r="U30" s="2"/>
    </row>
    <row r="31" spans="1:21" s="27" customFormat="1" x14ac:dyDescent="0.45">
      <c r="A31" s="25" t="s">
        <v>34</v>
      </c>
      <c r="B31" s="32">
        <f>SUM(B26:I26)</f>
        <v>2024654.9699999997</v>
      </c>
      <c r="C31" s="213" t="s">
        <v>35</v>
      </c>
      <c r="D31" s="24"/>
      <c r="E31" s="24"/>
      <c r="F31" s="24"/>
      <c r="G31" s="24"/>
      <c r="H31" s="24"/>
      <c r="I31" s="22"/>
      <c r="J31" s="22"/>
      <c r="K31" s="22"/>
      <c r="L31" s="2"/>
      <c r="M31" s="22"/>
      <c r="N31" s="22"/>
      <c r="O31" s="22"/>
      <c r="P31" s="22"/>
      <c r="Q31" s="22"/>
      <c r="R31" s="22"/>
      <c r="S31" s="2"/>
      <c r="T31" s="2"/>
      <c r="U31" s="2"/>
    </row>
    <row r="32" spans="1:21" s="27" customFormat="1" x14ac:dyDescent="0.45">
      <c r="A32" s="25" t="s">
        <v>36</v>
      </c>
      <c r="B32" s="32">
        <f>SUM(B27:I27)</f>
        <v>672276.37</v>
      </c>
      <c r="C32" s="215" t="s">
        <v>37</v>
      </c>
      <c r="D32" s="24"/>
      <c r="E32" s="24"/>
      <c r="F32" s="24"/>
      <c r="G32" s="24"/>
      <c r="H32" s="24"/>
      <c r="I32" s="22"/>
      <c r="J32" s="22"/>
      <c r="K32" s="22"/>
      <c r="L32" s="2"/>
      <c r="M32" s="22"/>
      <c r="N32" s="22"/>
      <c r="O32" s="22"/>
      <c r="P32" s="22"/>
      <c r="Q32" s="22"/>
      <c r="R32" s="22"/>
      <c r="S32" s="2"/>
      <c r="T32" s="2"/>
      <c r="U32" s="2"/>
    </row>
    <row r="33" spans="1:21" s="27" customFormat="1" x14ac:dyDescent="0.45">
      <c r="A33" s="25" t="s">
        <v>24</v>
      </c>
      <c r="B33" s="46">
        <f>B32/B31</f>
        <v>0.33204490639706385</v>
      </c>
      <c r="C33" s="216"/>
      <c r="D33" s="24"/>
      <c r="E33" s="24"/>
      <c r="F33" s="24"/>
      <c r="G33" s="24"/>
      <c r="H33" s="24"/>
      <c r="I33" s="22"/>
      <c r="J33" s="22"/>
      <c r="K33" s="22"/>
      <c r="L33" s="2"/>
      <c r="M33" s="22"/>
      <c r="N33" s="22"/>
      <c r="O33" s="22"/>
      <c r="P33" s="22"/>
      <c r="Q33" s="22"/>
      <c r="R33" s="22"/>
      <c r="S33" s="2"/>
      <c r="T33" s="2"/>
      <c r="U33" s="2"/>
    </row>
    <row r="34" spans="1:21" s="27" customFormat="1" x14ac:dyDescent="0.45">
      <c r="A34" s="25" t="s">
        <v>38</v>
      </c>
      <c r="B34" s="32">
        <f>SUM(B29:I29)</f>
        <v>1352378.5999999999</v>
      </c>
      <c r="C34" s="213" t="s">
        <v>39</v>
      </c>
      <c r="D34" s="24"/>
      <c r="E34" s="24"/>
      <c r="F34" s="24"/>
      <c r="G34" s="24"/>
      <c r="H34" s="24"/>
      <c r="I34" s="22"/>
      <c r="J34" s="22"/>
      <c r="K34" s="22"/>
      <c r="L34" s="2"/>
      <c r="M34" s="22"/>
      <c r="N34" s="22"/>
      <c r="O34" s="22"/>
      <c r="P34" s="22"/>
      <c r="Q34" s="22"/>
      <c r="R34" s="22"/>
      <c r="S34" s="2"/>
      <c r="T34" s="2"/>
      <c r="U34" s="2"/>
    </row>
    <row r="35" spans="1:21" s="27" customFormat="1" x14ac:dyDescent="0.45">
      <c r="A35" s="25"/>
      <c r="B35" s="32"/>
      <c r="C35" s="2"/>
      <c r="D35" s="24"/>
      <c r="E35" s="24"/>
      <c r="F35" s="24"/>
      <c r="G35" s="24"/>
      <c r="H35" s="24"/>
      <c r="I35" s="22"/>
      <c r="J35" s="22"/>
      <c r="K35" s="22"/>
      <c r="L35" s="2"/>
      <c r="M35" s="22"/>
      <c r="N35" s="22"/>
      <c r="O35" s="22"/>
      <c r="P35" s="22"/>
      <c r="Q35" s="22"/>
      <c r="R35" s="22"/>
      <c r="S35" s="2"/>
      <c r="T35" s="2"/>
      <c r="U35" s="2"/>
    </row>
    <row r="36" spans="1:21" s="27" customFormat="1" x14ac:dyDescent="0.45">
      <c r="F36" s="24"/>
      <c r="I36" s="22"/>
      <c r="J36" s="22"/>
      <c r="K36" s="22"/>
      <c r="L36" s="2"/>
      <c r="M36" s="22"/>
      <c r="N36" s="22"/>
      <c r="O36" s="22"/>
      <c r="P36" s="22"/>
      <c r="Q36" s="22"/>
      <c r="R36" s="22"/>
      <c r="S36" s="2"/>
      <c r="T36" s="2"/>
      <c r="U36" s="2"/>
    </row>
    <row r="37" spans="1:21" s="27" customFormat="1" x14ac:dyDescent="0.45">
      <c r="A37" s="77" t="s">
        <v>40</v>
      </c>
      <c r="B37" s="94" t="s">
        <v>18</v>
      </c>
      <c r="C37" s="94" t="s">
        <v>19</v>
      </c>
      <c r="D37" s="94" t="s">
        <v>20</v>
      </c>
      <c r="E37" s="94" t="s">
        <v>21</v>
      </c>
      <c r="I37" s="22"/>
      <c r="J37" s="22"/>
      <c r="K37" s="22"/>
      <c r="L37" s="2"/>
      <c r="M37" s="22"/>
      <c r="N37" s="22"/>
      <c r="O37" s="22"/>
      <c r="P37" s="22"/>
      <c r="Q37" s="22"/>
      <c r="R37" s="22"/>
      <c r="S37" s="2"/>
      <c r="T37" s="2"/>
      <c r="U37" s="2"/>
    </row>
    <row r="38" spans="1:21" s="27" customFormat="1" x14ac:dyDescent="0.45">
      <c r="A38" s="26" t="s">
        <v>41</v>
      </c>
      <c r="B38" s="23">
        <f>+SUM('Combo RR &amp; POH Sched'!I7:I27)*12</f>
        <v>197760</v>
      </c>
      <c r="C38" s="23">
        <f>+SUM('Combo RR &amp; POH Sched'!I55:I75)*12</f>
        <v>141360</v>
      </c>
      <c r="D38" s="23">
        <f>+SUM('Combo RR &amp; POH Sched'!I93:I226)*12</f>
        <v>1262988</v>
      </c>
      <c r="E38" s="23">
        <f>+SUM('Combo RR &amp; POH Sched'!I261:I361)*12</f>
        <v>826740</v>
      </c>
      <c r="I38" s="22"/>
      <c r="J38" s="22"/>
      <c r="K38" s="22"/>
      <c r="L38" s="2"/>
      <c r="M38" s="22"/>
      <c r="N38" s="22"/>
      <c r="O38" s="22"/>
      <c r="P38" s="22"/>
      <c r="Q38" s="22"/>
      <c r="R38" s="22"/>
      <c r="S38" s="2"/>
      <c r="T38" s="2"/>
      <c r="U38" s="2"/>
    </row>
    <row r="39" spans="1:21" s="27" customFormat="1" x14ac:dyDescent="0.45">
      <c r="A39" s="26" t="s">
        <v>42</v>
      </c>
      <c r="B39" s="23">
        <f>'Adjusted Combo P&amp;L'!D16</f>
        <v>0</v>
      </c>
      <c r="C39" s="23">
        <f>'Adjusted Combo P&amp;L'!E16</f>
        <v>0</v>
      </c>
      <c r="D39" s="23">
        <f>'Adjusted Combo P&amp;L'!F16</f>
        <v>0</v>
      </c>
      <c r="E39" s="23">
        <f>'Adjusted Combo P&amp;L'!G16</f>
        <v>0</v>
      </c>
      <c r="I39" s="22"/>
      <c r="J39" s="22"/>
      <c r="K39" s="22"/>
      <c r="L39" s="2"/>
      <c r="M39" s="22"/>
      <c r="N39" s="22"/>
      <c r="O39" s="22"/>
      <c r="P39" s="22"/>
      <c r="Q39" s="22"/>
      <c r="R39" s="22"/>
      <c r="S39" s="2"/>
      <c r="T39" s="2"/>
      <c r="U39" s="2"/>
    </row>
    <row r="40" spans="1:21" s="27" customFormat="1" x14ac:dyDescent="0.45">
      <c r="A40" s="26" t="s">
        <v>43</v>
      </c>
      <c r="B40" s="78">
        <f>0.05*(B38+B39)*-1</f>
        <v>-9888</v>
      </c>
      <c r="C40" s="78">
        <f>0.05*(C38+C39)*-1</f>
        <v>-7068</v>
      </c>
      <c r="D40" s="78">
        <f>0.05*(D38+D39)*-1</f>
        <v>-63149.4</v>
      </c>
      <c r="E40" s="78">
        <f>0.05*(E38+E39)*-1</f>
        <v>-41337</v>
      </c>
      <c r="I40" s="22"/>
      <c r="J40" s="22"/>
      <c r="K40" s="22"/>
      <c r="L40" s="2"/>
      <c r="M40" s="22"/>
      <c r="N40" s="22"/>
      <c r="O40" s="22"/>
      <c r="P40" s="22"/>
      <c r="Q40" s="22"/>
      <c r="R40" s="22"/>
      <c r="S40" s="2"/>
      <c r="T40" s="2"/>
      <c r="U40" s="2"/>
    </row>
    <row r="41" spans="1:21" s="27" customFormat="1" x14ac:dyDescent="0.45">
      <c r="A41" s="26" t="s">
        <v>44</v>
      </c>
      <c r="B41" s="23">
        <f>B38+B39+B40</f>
        <v>187872</v>
      </c>
      <c r="C41" s="23">
        <f>C38+C39+C40</f>
        <v>134292</v>
      </c>
      <c r="D41" s="23">
        <f>D38+D39+D40</f>
        <v>1199838.6000000001</v>
      </c>
      <c r="E41" s="23">
        <f>E38+E39+E40</f>
        <v>785403</v>
      </c>
      <c r="I41" s="22"/>
      <c r="J41" s="22"/>
      <c r="K41" s="22"/>
      <c r="L41" s="2"/>
      <c r="M41" s="22"/>
      <c r="N41" s="22"/>
      <c r="O41" s="22"/>
      <c r="P41" s="22"/>
      <c r="Q41" s="22"/>
      <c r="R41" s="22"/>
      <c r="S41" s="2"/>
      <c r="T41" s="2"/>
      <c r="U41" s="2"/>
    </row>
    <row r="42" spans="1:21" s="27" customFormat="1" x14ac:dyDescent="0.45">
      <c r="A42" s="26" t="str">
        <f>A27</f>
        <v>Adjusted T12 Expense</v>
      </c>
      <c r="B42" s="28">
        <f>B27</f>
        <v>74791.760000000009</v>
      </c>
      <c r="C42" s="28">
        <f>C27</f>
        <v>68494.680000000008</v>
      </c>
      <c r="D42" s="28">
        <f>D27</f>
        <v>293321.36</v>
      </c>
      <c r="E42" s="28">
        <f>E27</f>
        <v>235668.57</v>
      </c>
      <c r="I42" s="22"/>
      <c r="J42" s="22"/>
      <c r="K42" s="22"/>
      <c r="L42" s="2"/>
      <c r="M42" s="22"/>
      <c r="N42" s="22"/>
      <c r="O42" s="22"/>
      <c r="P42" s="22"/>
      <c r="Q42" s="22"/>
      <c r="R42" s="22"/>
      <c r="S42" s="2"/>
      <c r="T42" s="2"/>
      <c r="U42" s="2"/>
    </row>
    <row r="43" spans="1:21" s="27" customFormat="1" x14ac:dyDescent="0.45">
      <c r="A43" s="25" t="s">
        <v>24</v>
      </c>
      <c r="B43" s="46">
        <f>B42/B41</f>
        <v>0.39809955714529044</v>
      </c>
      <c r="C43" s="46">
        <f>C42/C41</f>
        <v>0.51004289160932903</v>
      </c>
      <c r="D43" s="46">
        <f>D42/D41</f>
        <v>0.24446734752490873</v>
      </c>
      <c r="E43" s="46">
        <f>E42/E41</f>
        <v>0.30006069495532867</v>
      </c>
      <c r="I43" s="22"/>
      <c r="J43" s="22"/>
      <c r="K43" s="22"/>
      <c r="L43" s="2"/>
      <c r="M43" s="22"/>
      <c r="N43" s="22"/>
      <c r="O43" s="22"/>
      <c r="P43" s="22"/>
      <c r="Q43" s="22"/>
      <c r="R43" s="22"/>
      <c r="S43" s="2"/>
      <c r="T43" s="2"/>
      <c r="U43" s="2"/>
    </row>
    <row r="44" spans="1:21" s="27" customFormat="1" x14ac:dyDescent="0.45">
      <c r="A44" s="26" t="s">
        <v>45</v>
      </c>
      <c r="B44" s="24">
        <f>B41-B42</f>
        <v>113080.23999999999</v>
      </c>
      <c r="C44" s="24">
        <f>C41-C42</f>
        <v>65797.319999999992</v>
      </c>
      <c r="D44" s="24">
        <f>D41-D42</f>
        <v>906517.24000000011</v>
      </c>
      <c r="E44" s="24">
        <f>E41-E42</f>
        <v>549734.42999999993</v>
      </c>
      <c r="I44" s="22"/>
      <c r="J44" s="22"/>
      <c r="K44" s="22"/>
      <c r="L44" s="2"/>
      <c r="M44" s="22"/>
      <c r="N44" s="22"/>
      <c r="O44" s="22"/>
      <c r="P44" s="22"/>
      <c r="Q44" s="22"/>
      <c r="R44" s="22"/>
      <c r="S44" s="2"/>
      <c r="T44" s="2"/>
      <c r="U44" s="2"/>
    </row>
    <row r="45" spans="1:21" s="27" customFormat="1" x14ac:dyDescent="0.45">
      <c r="A45" s="22"/>
      <c r="B45" s="32"/>
      <c r="C45" s="32"/>
      <c r="D45" s="32"/>
      <c r="E45" s="32"/>
      <c r="F45" s="32"/>
      <c r="G45" s="2"/>
      <c r="H45" s="2"/>
      <c r="I45" s="22"/>
      <c r="J45" s="22"/>
      <c r="K45" s="22"/>
      <c r="L45" s="2"/>
      <c r="M45" s="22"/>
      <c r="N45" s="22"/>
      <c r="O45" s="22"/>
      <c r="P45" s="22"/>
      <c r="Q45" s="22"/>
      <c r="R45" s="22"/>
      <c r="S45" s="2"/>
      <c r="T45" s="2"/>
      <c r="U45" s="2"/>
    </row>
    <row r="46" spans="1:21" s="27" customFormat="1" x14ac:dyDescent="0.45">
      <c r="A46" s="26" t="s">
        <v>46</v>
      </c>
      <c r="B46" s="24">
        <f>SUM(B41:U41)</f>
        <v>2307405.6</v>
      </c>
      <c r="C46" s="213" t="s">
        <v>47</v>
      </c>
      <c r="D46" s="32"/>
      <c r="E46" s="32"/>
      <c r="F46" s="32"/>
      <c r="G46" s="2"/>
      <c r="H46" s="2"/>
      <c r="I46" s="22"/>
      <c r="J46" s="22"/>
      <c r="K46" s="22"/>
      <c r="L46" s="2"/>
      <c r="M46" s="22"/>
      <c r="N46" s="22"/>
      <c r="O46" s="22"/>
      <c r="P46" s="22"/>
      <c r="Q46" s="22"/>
      <c r="R46" s="22"/>
      <c r="S46" s="2"/>
      <c r="T46" s="2"/>
      <c r="U46" s="2"/>
    </row>
    <row r="47" spans="1:21" s="27" customFormat="1" x14ac:dyDescent="0.45">
      <c r="A47" s="26" t="s">
        <v>4</v>
      </c>
      <c r="B47" s="24">
        <f>SUM(B42:U42)</f>
        <v>672276.37</v>
      </c>
      <c r="C47" s="215" t="s">
        <v>48</v>
      </c>
      <c r="D47" s="32"/>
      <c r="E47" s="32"/>
      <c r="F47" s="32"/>
      <c r="G47" s="2"/>
      <c r="H47" s="2"/>
      <c r="I47" s="22"/>
      <c r="J47" s="22"/>
      <c r="K47" s="22"/>
      <c r="L47" s="2"/>
      <c r="M47" s="22"/>
      <c r="N47" s="22"/>
      <c r="O47" s="22"/>
      <c r="P47" s="22"/>
      <c r="Q47" s="22"/>
      <c r="R47" s="22"/>
      <c r="S47" s="2"/>
      <c r="T47" s="2"/>
      <c r="U47" s="2"/>
    </row>
    <row r="48" spans="1:21" s="27" customFormat="1" x14ac:dyDescent="0.45">
      <c r="A48" s="25" t="s">
        <v>24</v>
      </c>
      <c r="B48" s="46">
        <f>B47/B46</f>
        <v>0.29135595839760464</v>
      </c>
      <c r="C48" s="216"/>
      <c r="D48" s="32"/>
      <c r="E48" s="32"/>
      <c r="F48" s="32"/>
      <c r="G48" s="2"/>
      <c r="H48" s="2"/>
      <c r="I48" s="22"/>
      <c r="J48" s="22"/>
      <c r="K48" s="22"/>
      <c r="L48" s="2"/>
      <c r="M48" s="22"/>
      <c r="N48" s="22"/>
      <c r="O48" s="22"/>
      <c r="P48" s="22"/>
      <c r="Q48" s="22"/>
      <c r="R48" s="22"/>
      <c r="S48" s="2"/>
      <c r="T48" s="2"/>
      <c r="U48" s="2"/>
    </row>
    <row r="49" spans="1:21" s="27" customFormat="1" x14ac:dyDescent="0.45">
      <c r="A49" s="26" t="s">
        <v>49</v>
      </c>
      <c r="B49" s="24">
        <f>B46-B47</f>
        <v>1635129.23</v>
      </c>
      <c r="C49" s="213" t="s">
        <v>50</v>
      </c>
      <c r="D49" s="32"/>
      <c r="E49" s="32"/>
      <c r="F49" s="32"/>
      <c r="G49" s="2"/>
      <c r="H49" s="2"/>
      <c r="I49" s="22"/>
      <c r="J49" s="22"/>
      <c r="K49" s="22"/>
      <c r="L49" s="2"/>
      <c r="M49" s="22"/>
      <c r="N49" s="22"/>
      <c r="O49" s="22"/>
      <c r="P49" s="22"/>
      <c r="Q49" s="22"/>
      <c r="R49" s="22"/>
      <c r="S49" s="2"/>
      <c r="T49" s="2"/>
      <c r="U49" s="2"/>
    </row>
    <row r="50" spans="1:21" s="27" customFormat="1" x14ac:dyDescent="0.45">
      <c r="A50" s="26"/>
      <c r="B50" s="24"/>
      <c r="C50" s="2"/>
      <c r="D50" s="32"/>
      <c r="E50" s="32"/>
      <c r="F50" s="32"/>
      <c r="G50" s="2"/>
      <c r="H50" s="2"/>
      <c r="I50" s="22"/>
      <c r="J50" s="22"/>
      <c r="K50" s="22"/>
      <c r="L50" s="2"/>
      <c r="M50" s="22"/>
      <c r="N50" s="22"/>
      <c r="O50" s="22"/>
      <c r="P50" s="22"/>
      <c r="Q50" s="22"/>
      <c r="R50" s="22"/>
      <c r="S50" s="2"/>
      <c r="T50" s="2"/>
      <c r="U50" s="2"/>
    </row>
    <row r="51" spans="1:21" s="27" customFormat="1" x14ac:dyDescent="0.45">
      <c r="A51" s="22"/>
      <c r="B51" s="32"/>
      <c r="C51" s="32"/>
      <c r="D51" s="32"/>
      <c r="E51" s="32"/>
      <c r="F51" s="32"/>
      <c r="G51" s="2"/>
      <c r="H51" s="2"/>
      <c r="I51" s="22"/>
      <c r="J51" s="22"/>
      <c r="K51" s="22"/>
      <c r="L51" s="2"/>
      <c r="M51" s="22"/>
      <c r="N51" s="22"/>
      <c r="O51" s="22"/>
      <c r="P51" s="22"/>
      <c r="Q51" s="22"/>
      <c r="R51" s="22"/>
      <c r="S51" s="2"/>
      <c r="T51" s="2"/>
      <c r="U51" s="2"/>
    </row>
    <row r="52" spans="1:21" s="27" customFormat="1" x14ac:dyDescent="0.45">
      <c r="A52" s="58"/>
      <c r="B52" s="59"/>
      <c r="C52" s="59"/>
      <c r="D52" s="59"/>
      <c r="E52" s="59"/>
      <c r="F52" s="59"/>
      <c r="G52" s="60"/>
      <c r="H52" s="60"/>
      <c r="I52" s="22"/>
      <c r="J52" s="22"/>
      <c r="K52" s="22"/>
      <c r="L52" s="2"/>
      <c r="M52" s="22"/>
      <c r="N52" s="22"/>
      <c r="O52" s="22"/>
      <c r="P52" s="22"/>
      <c r="Q52" s="22"/>
      <c r="R52" s="22"/>
      <c r="S52" s="2"/>
      <c r="T52" s="2"/>
      <c r="U52" s="2"/>
    </row>
    <row r="53" spans="1:21" s="27" customFormat="1" x14ac:dyDescent="0.45">
      <c r="A53" s="22"/>
      <c r="B53" s="32"/>
      <c r="C53" s="32"/>
      <c r="D53" s="32"/>
      <c r="E53" s="32"/>
      <c r="F53" s="32"/>
      <c r="G53" s="2"/>
      <c r="H53" s="2"/>
      <c r="I53" s="22"/>
      <c r="J53" s="22"/>
      <c r="K53" s="22"/>
      <c r="L53" s="2"/>
      <c r="M53" s="22"/>
      <c r="N53" s="22"/>
      <c r="O53" s="22"/>
      <c r="P53" s="22"/>
      <c r="Q53" s="22"/>
      <c r="R53" s="22"/>
      <c r="S53" s="2"/>
      <c r="T53" s="2"/>
      <c r="U53" s="2"/>
    </row>
    <row r="54" spans="1:21" x14ac:dyDescent="0.45">
      <c r="A54" s="89" t="s">
        <v>51</v>
      </c>
      <c r="B54" s="94" t="s">
        <v>18</v>
      </c>
      <c r="C54" s="94" t="s">
        <v>19</v>
      </c>
      <c r="D54" s="94" t="s">
        <v>20</v>
      </c>
      <c r="E54" s="94" t="s">
        <v>21</v>
      </c>
      <c r="F54" s="22"/>
      <c r="J54" s="22"/>
      <c r="K54" s="22"/>
      <c r="M54" s="22"/>
      <c r="N54" s="22"/>
      <c r="O54" s="22"/>
      <c r="P54" s="22"/>
      <c r="Q54" s="22"/>
      <c r="R54" s="22"/>
    </row>
    <row r="55" spans="1:21" x14ac:dyDescent="0.45">
      <c r="A55" s="90" t="s">
        <v>52</v>
      </c>
      <c r="B55" s="204" t="s">
        <v>53</v>
      </c>
      <c r="C55" s="204" t="s">
        <v>54</v>
      </c>
      <c r="D55" s="204" t="s">
        <v>55</v>
      </c>
      <c r="E55" s="205" t="s">
        <v>56</v>
      </c>
      <c r="F55" s="22"/>
      <c r="J55" s="22"/>
      <c r="K55" s="22"/>
      <c r="M55" s="22"/>
      <c r="N55" s="22"/>
      <c r="O55" s="22"/>
      <c r="P55" s="22"/>
      <c r="Q55" s="22"/>
      <c r="R55" s="22"/>
    </row>
    <row r="56" spans="1:21" x14ac:dyDescent="0.45">
      <c r="A56" s="90" t="s">
        <v>57</v>
      </c>
      <c r="B56" s="6" t="s">
        <v>58</v>
      </c>
      <c r="C56" s="6" t="s">
        <v>59</v>
      </c>
      <c r="D56" s="6" t="s">
        <v>58</v>
      </c>
      <c r="E56" s="6" t="s">
        <v>58</v>
      </c>
      <c r="F56" s="22"/>
      <c r="J56" s="22"/>
      <c r="K56" s="22"/>
      <c r="M56" s="22"/>
      <c r="N56" s="22"/>
      <c r="O56" s="22"/>
      <c r="P56" s="22"/>
      <c r="Q56" s="22"/>
      <c r="R56" s="22"/>
    </row>
    <row r="57" spans="1:21" x14ac:dyDescent="0.45">
      <c r="A57" s="90" t="s">
        <v>60</v>
      </c>
      <c r="B57" s="6" t="s">
        <v>61</v>
      </c>
      <c r="C57" s="6" t="s">
        <v>61</v>
      </c>
      <c r="D57" s="6" t="s">
        <v>61</v>
      </c>
      <c r="E57" s="6" t="s">
        <v>61</v>
      </c>
      <c r="F57" s="22"/>
      <c r="J57" s="22"/>
      <c r="K57" s="22"/>
      <c r="M57" s="22"/>
      <c r="N57" s="22"/>
      <c r="O57" s="22"/>
      <c r="P57" s="22"/>
      <c r="Q57" s="22"/>
      <c r="R57" s="22"/>
    </row>
    <row r="58" spans="1:21" s="41" customFormat="1" ht="48.65" customHeight="1" x14ac:dyDescent="0.45">
      <c r="A58" s="91" t="s">
        <v>62</v>
      </c>
      <c r="B58" s="133" t="s">
        <v>63</v>
      </c>
      <c r="C58" s="133" t="s">
        <v>64</v>
      </c>
      <c r="D58" s="133" t="s">
        <v>65</v>
      </c>
      <c r="E58" s="133" t="s">
        <v>66</v>
      </c>
      <c r="F58" s="22"/>
      <c r="J58" s="22"/>
      <c r="K58" s="22"/>
      <c r="L58" s="2"/>
      <c r="M58" s="22"/>
      <c r="N58" s="22"/>
      <c r="O58" s="22"/>
      <c r="P58" s="22"/>
      <c r="Q58" s="22"/>
      <c r="R58" s="22"/>
      <c r="S58" s="2"/>
      <c r="T58" s="2"/>
      <c r="U58" s="2"/>
    </row>
    <row r="59" spans="1:21" x14ac:dyDescent="0.45">
      <c r="A59" s="90" t="s">
        <v>67</v>
      </c>
      <c r="B59" s="5" t="s">
        <v>68</v>
      </c>
      <c r="C59" s="5" t="s">
        <v>69</v>
      </c>
      <c r="D59" s="5" t="s">
        <v>70</v>
      </c>
      <c r="E59" s="5" t="s">
        <v>68</v>
      </c>
      <c r="F59" s="22"/>
      <c r="J59" s="22"/>
      <c r="K59" s="22"/>
      <c r="M59" s="22"/>
      <c r="N59" s="22"/>
      <c r="O59" s="22"/>
      <c r="P59" s="22"/>
      <c r="Q59" s="22"/>
      <c r="R59" s="22"/>
    </row>
    <row r="60" spans="1:21" x14ac:dyDescent="0.45">
      <c r="A60" s="90" t="s">
        <v>71</v>
      </c>
      <c r="B60" s="206" t="s">
        <v>69</v>
      </c>
      <c r="C60" s="206" t="s">
        <v>69</v>
      </c>
      <c r="D60" s="206" t="s">
        <v>69</v>
      </c>
      <c r="E60" s="206" t="s">
        <v>69</v>
      </c>
      <c r="F60" s="22"/>
      <c r="J60" s="22"/>
      <c r="K60" s="22"/>
      <c r="M60" s="22"/>
      <c r="N60" s="22"/>
      <c r="O60" s="22"/>
      <c r="P60" s="22"/>
      <c r="Q60" s="22"/>
      <c r="R60" s="22"/>
    </row>
    <row r="61" spans="1:21" x14ac:dyDescent="0.45">
      <c r="A61" s="4"/>
      <c r="B61" s="7"/>
      <c r="C61" s="7"/>
      <c r="D61" s="7"/>
      <c r="E61" s="7"/>
      <c r="F61" s="22"/>
      <c r="J61" s="22"/>
      <c r="K61" s="22"/>
      <c r="M61" s="22"/>
      <c r="N61" s="22"/>
      <c r="O61" s="22"/>
      <c r="P61" s="22"/>
      <c r="Q61" s="22"/>
      <c r="R61" s="22"/>
    </row>
    <row r="62" spans="1:21" x14ac:dyDescent="0.45">
      <c r="A62" s="93" t="s">
        <v>72</v>
      </c>
      <c r="F62" s="22"/>
      <c r="J62" s="22"/>
      <c r="K62" s="22"/>
      <c r="M62" s="22"/>
      <c r="N62" s="22"/>
      <c r="O62" s="22"/>
      <c r="P62" s="22"/>
      <c r="Q62" s="22"/>
      <c r="R62" s="22"/>
    </row>
    <row r="63" spans="1:21" x14ac:dyDescent="0.45">
      <c r="A63" s="90" t="s">
        <v>73</v>
      </c>
      <c r="B63" s="204">
        <v>42</v>
      </c>
      <c r="C63" s="204">
        <v>33</v>
      </c>
      <c r="D63" s="204">
        <v>164</v>
      </c>
      <c r="E63" s="204">
        <v>156</v>
      </c>
      <c r="F63" s="22"/>
      <c r="J63" s="22"/>
      <c r="K63" s="22"/>
      <c r="M63" s="22"/>
      <c r="N63" s="22"/>
      <c r="O63" s="22"/>
      <c r="P63" s="22"/>
      <c r="Q63" s="22"/>
      <c r="R63" s="22"/>
    </row>
    <row r="64" spans="1:21" x14ac:dyDescent="0.45">
      <c r="A64" s="90" t="s">
        <v>9</v>
      </c>
      <c r="B64" s="5">
        <v>21</v>
      </c>
      <c r="C64" s="10">
        <v>20</v>
      </c>
      <c r="D64" s="10">
        <v>134</v>
      </c>
      <c r="E64" s="10">
        <v>101</v>
      </c>
      <c r="F64" s="22"/>
      <c r="J64" s="22"/>
      <c r="K64" s="22"/>
      <c r="M64" s="22"/>
      <c r="N64" s="22"/>
      <c r="O64" s="22"/>
      <c r="P64" s="22"/>
      <c r="Q64" s="22"/>
      <c r="R64" s="22"/>
    </row>
    <row r="65" spans="1:18" x14ac:dyDescent="0.45">
      <c r="A65" s="90" t="s">
        <v>7</v>
      </c>
      <c r="B65" s="11">
        <v>30</v>
      </c>
      <c r="C65" s="5">
        <v>14</v>
      </c>
      <c r="D65" s="5">
        <v>76</v>
      </c>
      <c r="E65" s="5">
        <v>75</v>
      </c>
      <c r="F65" s="22"/>
      <c r="J65" s="22"/>
      <c r="K65" s="22"/>
      <c r="M65" s="22"/>
      <c r="N65" s="22"/>
      <c r="O65" s="22"/>
      <c r="P65" s="22"/>
      <c r="Q65" s="22"/>
      <c r="R65" s="22"/>
    </row>
    <row r="66" spans="1:18" x14ac:dyDescent="0.45">
      <c r="A66" s="90" t="s">
        <v>74</v>
      </c>
      <c r="B66" s="11">
        <v>21</v>
      </c>
      <c r="C66" s="11">
        <v>13</v>
      </c>
      <c r="D66" s="11">
        <v>30</v>
      </c>
      <c r="E66" s="5">
        <v>55</v>
      </c>
      <c r="F66" s="22"/>
      <c r="J66" s="22"/>
      <c r="K66" s="22"/>
      <c r="M66" s="22"/>
      <c r="N66" s="22"/>
      <c r="O66" s="22"/>
      <c r="P66" s="22"/>
      <c r="Q66" s="22"/>
      <c r="R66" s="22"/>
    </row>
    <row r="67" spans="1:18" x14ac:dyDescent="0.45">
      <c r="A67" s="90" t="s">
        <v>75</v>
      </c>
      <c r="B67" s="5">
        <v>16</v>
      </c>
      <c r="C67" s="5">
        <v>8</v>
      </c>
      <c r="D67" s="5">
        <v>23</v>
      </c>
      <c r="E67" s="5">
        <v>44</v>
      </c>
      <c r="F67" s="212" t="s">
        <v>76</v>
      </c>
      <c r="K67" s="22"/>
      <c r="M67" s="22"/>
      <c r="N67" s="22"/>
      <c r="O67" s="22"/>
      <c r="P67" s="22"/>
      <c r="Q67" s="22"/>
      <c r="R67" s="22"/>
    </row>
    <row r="68" spans="1:18" x14ac:dyDescent="0.45">
      <c r="A68" s="90" t="s">
        <v>77</v>
      </c>
      <c r="B68" s="207">
        <v>784.76190476190482</v>
      </c>
      <c r="C68" s="207">
        <v>589</v>
      </c>
      <c r="D68" s="207">
        <v>785.44029850746392</v>
      </c>
      <c r="E68" s="207">
        <v>682.12871287128712</v>
      </c>
      <c r="F68" s="212" t="s">
        <v>78</v>
      </c>
      <c r="J68" s="22"/>
      <c r="K68" s="22"/>
      <c r="M68" s="22"/>
      <c r="N68" s="22"/>
      <c r="O68" s="22"/>
      <c r="P68" s="22"/>
      <c r="Q68" s="22"/>
      <c r="R68" s="22"/>
    </row>
    <row r="69" spans="1:18" x14ac:dyDescent="0.45">
      <c r="A69" s="4"/>
      <c r="B69" s="211"/>
      <c r="C69" s="211"/>
      <c r="D69" s="211"/>
      <c r="E69" s="211"/>
      <c r="F69" s="22"/>
      <c r="J69" s="22"/>
      <c r="K69" s="22"/>
      <c r="M69" s="22"/>
      <c r="N69" s="22"/>
      <c r="O69" s="22"/>
      <c r="P69" s="22"/>
      <c r="Q69" s="22"/>
      <c r="R69" s="22"/>
    </row>
    <row r="70" spans="1:18" x14ac:dyDescent="0.45">
      <c r="A70" s="93" t="s">
        <v>79</v>
      </c>
      <c r="F70" s="22"/>
      <c r="J70" s="22"/>
      <c r="K70" s="22"/>
      <c r="M70" s="22"/>
      <c r="N70" s="22"/>
      <c r="O70" s="22"/>
      <c r="P70" s="22"/>
      <c r="Q70" s="22"/>
      <c r="R70" s="22"/>
    </row>
    <row r="71" spans="1:18" x14ac:dyDescent="0.45">
      <c r="A71" s="92" t="s">
        <v>80</v>
      </c>
      <c r="B71" s="204" t="s">
        <v>81</v>
      </c>
      <c r="C71" s="208" t="s">
        <v>81</v>
      </c>
      <c r="D71" s="204" t="s">
        <v>82</v>
      </c>
      <c r="E71" s="204" t="s">
        <v>82</v>
      </c>
      <c r="F71" s="22"/>
      <c r="J71" s="22"/>
      <c r="K71" s="22"/>
      <c r="M71" s="22"/>
      <c r="N71" s="22"/>
      <c r="O71" s="22"/>
      <c r="P71" s="22"/>
      <c r="Q71" s="22"/>
      <c r="R71" s="22"/>
    </row>
    <row r="72" spans="1:18" x14ac:dyDescent="0.45">
      <c r="A72" s="92" t="s">
        <v>83</v>
      </c>
      <c r="B72" s="5" t="s">
        <v>81</v>
      </c>
      <c r="C72" s="5" t="s">
        <v>81</v>
      </c>
      <c r="D72" s="5" t="s">
        <v>82</v>
      </c>
      <c r="E72" s="5" t="s">
        <v>82</v>
      </c>
      <c r="F72" s="22"/>
      <c r="J72" s="22"/>
      <c r="K72" s="22"/>
      <c r="M72" s="22"/>
      <c r="N72" s="22"/>
      <c r="O72" s="22"/>
      <c r="P72" s="22"/>
      <c r="Q72" s="22"/>
      <c r="R72" s="22"/>
    </row>
    <row r="73" spans="1:18" x14ac:dyDescent="0.45">
      <c r="A73" s="92" t="s">
        <v>84</v>
      </c>
      <c r="B73" s="206" t="s">
        <v>85</v>
      </c>
      <c r="C73" s="206" t="s">
        <v>85</v>
      </c>
      <c r="D73" s="206" t="s">
        <v>85</v>
      </c>
      <c r="E73" s="206" t="s">
        <v>85</v>
      </c>
      <c r="F73" s="22"/>
      <c r="J73" s="22"/>
      <c r="K73" s="22"/>
      <c r="M73" s="22"/>
      <c r="N73" s="22"/>
      <c r="O73" s="22"/>
      <c r="P73" s="22"/>
      <c r="Q73" s="22"/>
      <c r="R73" s="22"/>
    </row>
    <row r="74" spans="1:18" x14ac:dyDescent="0.45">
      <c r="I74" s="22"/>
      <c r="J74" s="22"/>
      <c r="K74" s="22"/>
      <c r="M74" s="22"/>
      <c r="N74" s="22"/>
      <c r="O74" s="22"/>
      <c r="P74" s="22"/>
      <c r="Q74" s="22"/>
      <c r="R74" s="22"/>
    </row>
    <row r="75" spans="1:18" x14ac:dyDescent="0.45">
      <c r="A75" s="8"/>
      <c r="C75" s="9"/>
      <c r="D75" s="9"/>
      <c r="I75" s="22"/>
      <c r="J75" s="22"/>
      <c r="K75" s="22"/>
      <c r="M75" s="22"/>
      <c r="N75" s="22"/>
      <c r="O75" s="22"/>
      <c r="P75" s="22"/>
      <c r="Q75" s="22"/>
      <c r="R75" s="22"/>
    </row>
    <row r="76" spans="1:18" x14ac:dyDescent="0.45">
      <c r="A76" s="58"/>
      <c r="B76" s="59"/>
      <c r="C76" s="59"/>
      <c r="D76" s="59"/>
      <c r="E76" s="59"/>
      <c r="F76" s="59"/>
      <c r="G76" s="60"/>
      <c r="H76" s="60"/>
      <c r="I76" s="22"/>
      <c r="J76" s="22"/>
      <c r="K76" s="22"/>
      <c r="M76" s="22"/>
      <c r="N76" s="22"/>
      <c r="O76" s="22"/>
      <c r="P76" s="22"/>
      <c r="Q76" s="22"/>
      <c r="R76" s="22"/>
    </row>
    <row r="77" spans="1:18" x14ac:dyDescent="0.45">
      <c r="I77" s="22"/>
      <c r="J77" s="22"/>
      <c r="K77" s="22"/>
      <c r="M77" s="22"/>
      <c r="N77" s="22"/>
      <c r="O77" s="22"/>
      <c r="P77" s="22"/>
      <c r="Q77" s="22"/>
      <c r="R77" s="22"/>
    </row>
    <row r="78" spans="1:18" x14ac:dyDescent="0.45">
      <c r="J78" s="22"/>
      <c r="K78" s="22"/>
      <c r="M78" s="22"/>
      <c r="N78" s="22"/>
      <c r="O78" s="22"/>
      <c r="P78" s="22"/>
      <c r="Q78" s="22"/>
      <c r="R78" s="22"/>
    </row>
  </sheetData>
  <phoneticPr fontId="5" type="noConversion"/>
  <hyperlinks>
    <hyperlink ref="B2" r:id="rId1" xr:uid="{C40BF497-1379-4212-9940-9A4BF407318D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8F71-7C0F-45AA-AE4D-0F75EB1E3CC7}">
  <dimension ref="A1:T40"/>
  <sheetViews>
    <sheetView showGridLines="0" workbookViewId="0">
      <selection activeCell="I11" sqref="I11"/>
    </sheetView>
  </sheetViews>
  <sheetFormatPr defaultColWidth="8.796875" defaultRowHeight="13" x14ac:dyDescent="0.3"/>
  <cols>
    <col min="1" max="1" width="4.69921875" style="17" customWidth="1"/>
    <col min="2" max="2" width="37.796875" style="17" customWidth="1"/>
    <col min="3" max="19" width="16.796875" style="17" customWidth="1"/>
    <col min="20" max="20" width="14.19921875" style="17" bestFit="1" customWidth="1"/>
    <col min="21" max="16384" width="8.796875" style="17"/>
  </cols>
  <sheetData>
    <row r="1" spans="1:20" ht="17" x14ac:dyDescent="0.45">
      <c r="B1" s="42" t="s">
        <v>86</v>
      </c>
      <c r="C1" s="19"/>
      <c r="D1" s="19"/>
      <c r="E1" s="19"/>
      <c r="F1" s="16"/>
      <c r="G1" s="16"/>
      <c r="H1" s="19"/>
      <c r="J1" s="19"/>
      <c r="K1" s="19"/>
      <c r="L1" s="16"/>
      <c r="M1" s="19"/>
      <c r="N1" s="19"/>
      <c r="O1" s="19"/>
      <c r="P1" s="16"/>
      <c r="Q1" s="19"/>
      <c r="R1" s="19"/>
      <c r="S1" s="19"/>
    </row>
    <row r="2" spans="1:20" ht="17" x14ac:dyDescent="0.45">
      <c r="A2" s="69"/>
      <c r="B2" s="70"/>
      <c r="C2" s="71"/>
      <c r="D2" s="71"/>
      <c r="E2" s="71"/>
      <c r="F2" s="72"/>
      <c r="G2" s="72"/>
      <c r="H2" s="69"/>
      <c r="J2" s="19"/>
      <c r="K2" s="19"/>
      <c r="L2" s="16"/>
      <c r="M2" s="19"/>
      <c r="N2" s="19"/>
      <c r="O2" s="19"/>
      <c r="P2" s="16"/>
      <c r="Q2" s="19"/>
      <c r="R2" s="19"/>
      <c r="S2" s="19"/>
    </row>
    <row r="3" spans="1:20" ht="17" x14ac:dyDescent="0.45">
      <c r="C3" s="3"/>
      <c r="D3" s="3" t="s">
        <v>18</v>
      </c>
      <c r="E3" s="3" t="s">
        <v>19</v>
      </c>
      <c r="F3" s="3" t="s">
        <v>20</v>
      </c>
      <c r="G3" s="3" t="s">
        <v>21</v>
      </c>
      <c r="H3" s="3" t="s">
        <v>87</v>
      </c>
      <c r="J3" s="19"/>
      <c r="K3" s="19"/>
      <c r="L3" s="16"/>
      <c r="M3" s="19"/>
      <c r="N3" s="19"/>
      <c r="O3" s="19"/>
      <c r="P3" s="16"/>
      <c r="Q3" s="19"/>
      <c r="R3" s="19"/>
      <c r="S3" s="19"/>
    </row>
    <row r="4" spans="1:20" s="18" customFormat="1" ht="34" x14ac:dyDescent="0.45">
      <c r="B4" s="48" t="s">
        <v>52</v>
      </c>
      <c r="C4" s="12"/>
      <c r="D4" s="13" t="str">
        <f>'Summary Dashboard'!B55</f>
        <v xml:space="preserve">Cedarbrook Estates MHP </v>
      </c>
      <c r="E4" s="13" t="str">
        <f>'Summary Dashboard'!C55</f>
        <v xml:space="preserve">Maple Creek MHP </v>
      </c>
      <c r="F4" s="13" t="str">
        <f>'Summary Dashboard'!D55</f>
        <v xml:space="preserve">Prairie Knolls MHP </v>
      </c>
      <c r="G4" s="13" t="str">
        <f>'Summary Dashboard'!E55</f>
        <v xml:space="preserve">Rolling Acres MHP </v>
      </c>
      <c r="H4" s="73"/>
      <c r="I4" s="17"/>
      <c r="J4" s="19"/>
      <c r="K4" s="19"/>
      <c r="L4" s="16"/>
      <c r="M4" s="19"/>
      <c r="N4" s="19"/>
      <c r="O4" s="19"/>
      <c r="P4" s="16"/>
      <c r="Q4" s="19"/>
      <c r="R4" s="19"/>
      <c r="S4" s="19"/>
    </row>
    <row r="5" spans="1:20" s="18" customFormat="1" ht="17" x14ac:dyDescent="0.45">
      <c r="B5" s="48" t="str">
        <f>'Summary Dashboard'!A63</f>
        <v>Total Units</v>
      </c>
      <c r="C5" s="49"/>
      <c r="D5" s="49">
        <f>'Summary Dashboard'!B63</f>
        <v>42</v>
      </c>
      <c r="E5" s="49">
        <f>'Summary Dashboard'!C63</f>
        <v>33</v>
      </c>
      <c r="F5" s="49">
        <f>'Summary Dashboard'!D63</f>
        <v>164</v>
      </c>
      <c r="G5" s="49">
        <f>'Summary Dashboard'!E63</f>
        <v>156</v>
      </c>
      <c r="H5" s="73">
        <f>SUM(C5:G5)</f>
        <v>395</v>
      </c>
      <c r="I5" s="17"/>
      <c r="J5" s="19"/>
      <c r="K5" s="19"/>
      <c r="L5" s="16"/>
      <c r="M5" s="19"/>
      <c r="N5" s="19"/>
      <c r="O5" s="19"/>
      <c r="P5" s="16"/>
      <c r="Q5" s="19"/>
      <c r="R5" s="19"/>
      <c r="S5" s="19"/>
    </row>
    <row r="6" spans="1:20" s="18" customFormat="1" ht="17" x14ac:dyDescent="0.45">
      <c r="B6" s="48" t="str">
        <f>'Summary Dashboard'!A64</f>
        <v>Total Tenants</v>
      </c>
      <c r="C6" s="49"/>
      <c r="D6" s="49">
        <f>'Summary Dashboard'!B64</f>
        <v>21</v>
      </c>
      <c r="E6" s="49">
        <f>'Summary Dashboard'!C64</f>
        <v>20</v>
      </c>
      <c r="F6" s="49">
        <f>'Summary Dashboard'!D64</f>
        <v>134</v>
      </c>
      <c r="G6" s="49">
        <f>'Summary Dashboard'!E64</f>
        <v>101</v>
      </c>
      <c r="H6" s="73">
        <f>SUM(C6:G6)</f>
        <v>276</v>
      </c>
      <c r="I6" s="17"/>
      <c r="J6" s="19"/>
      <c r="K6" s="19"/>
      <c r="L6" s="16"/>
      <c r="M6" s="19"/>
      <c r="N6" s="19"/>
      <c r="O6" s="19"/>
      <c r="P6" s="16"/>
      <c r="Q6" s="19"/>
      <c r="R6" s="19"/>
      <c r="S6" s="19"/>
    </row>
    <row r="7" spans="1:20" s="18" customFormat="1" ht="17" x14ac:dyDescent="0.45">
      <c r="B7" s="48" t="str">
        <f>'Summary Dashboard'!A65</f>
        <v>Total POH</v>
      </c>
      <c r="C7" s="49"/>
      <c r="D7" s="49">
        <f>'Summary Dashboard'!B65</f>
        <v>30</v>
      </c>
      <c r="E7" s="49">
        <f>'Summary Dashboard'!C65</f>
        <v>14</v>
      </c>
      <c r="F7" s="49">
        <f>'Summary Dashboard'!D65</f>
        <v>76</v>
      </c>
      <c r="G7" s="49">
        <f>'Summary Dashboard'!E65</f>
        <v>75</v>
      </c>
      <c r="H7" s="73">
        <f>SUM(C7:G7)</f>
        <v>195</v>
      </c>
      <c r="I7" s="17"/>
      <c r="J7" s="19"/>
      <c r="K7" s="19"/>
      <c r="L7" s="16"/>
      <c r="M7" s="19"/>
      <c r="N7" s="19"/>
      <c r="O7" s="19"/>
      <c r="P7" s="16"/>
      <c r="Q7" s="19"/>
      <c r="R7" s="19"/>
      <c r="S7" s="19"/>
    </row>
    <row r="8" spans="1:20" s="18" customFormat="1" ht="17" x14ac:dyDescent="0.45">
      <c r="B8" s="48" t="str">
        <f>'Summary Dashboard'!A68</f>
        <v>Average Gross Rent</v>
      </c>
      <c r="C8" s="50"/>
      <c r="D8" s="50">
        <f>'Summary Dashboard'!B68</f>
        <v>784.76190476190482</v>
      </c>
      <c r="E8" s="50">
        <f>'Summary Dashboard'!C68</f>
        <v>589</v>
      </c>
      <c r="F8" s="50">
        <f>'Summary Dashboard'!D68</f>
        <v>785.44029850746392</v>
      </c>
      <c r="G8" s="50">
        <f>'Summary Dashboard'!E68</f>
        <v>682.12871287128712</v>
      </c>
      <c r="H8" s="74">
        <f>AVERAGE(C8:G8)</f>
        <v>710.33272903516388</v>
      </c>
      <c r="I8" s="17"/>
      <c r="J8" s="19"/>
      <c r="K8" s="19"/>
      <c r="L8" s="16"/>
      <c r="M8" s="19"/>
      <c r="N8" s="19"/>
      <c r="O8" s="19"/>
      <c r="P8" s="16"/>
      <c r="Q8" s="19"/>
      <c r="R8" s="19"/>
      <c r="S8" s="19"/>
    </row>
    <row r="9" spans="1:20" s="18" customFormat="1" ht="16" thickBot="1" x14ac:dyDescent="0.45">
      <c r="A9" s="67"/>
      <c r="B9" s="64"/>
      <c r="C9" s="65"/>
      <c r="D9" s="65"/>
      <c r="E9" s="65"/>
      <c r="F9" s="65"/>
      <c r="G9" s="65"/>
      <c r="H9" s="65"/>
      <c r="I9" s="66"/>
      <c r="J9" s="65"/>
      <c r="K9" s="65"/>
      <c r="L9" s="65"/>
      <c r="M9" s="65"/>
      <c r="N9" s="65"/>
      <c r="O9" s="65"/>
      <c r="P9" s="65"/>
      <c r="Q9" s="65"/>
      <c r="R9" s="65"/>
      <c r="S9" s="65"/>
      <c r="T9" s="67"/>
    </row>
    <row r="10" spans="1:20" s="18" customFormat="1" ht="17" x14ac:dyDescent="0.3">
      <c r="B10" s="52" t="s">
        <v>88</v>
      </c>
      <c r="C10" s="53">
        <f>SUM(C19:G19)</f>
        <v>2024654.9699999997</v>
      </c>
      <c r="D10" s="51"/>
      <c r="E10" s="51"/>
      <c r="F10" s="51"/>
      <c r="G10" s="51"/>
      <c r="H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20" s="18" customFormat="1" ht="17" x14ac:dyDescent="0.3">
      <c r="B11" s="54" t="s">
        <v>89</v>
      </c>
      <c r="C11" s="55">
        <f>SUM(C31:G31)</f>
        <v>718635.19000000006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20" s="18" customFormat="1" ht="17.5" thickBot="1" x14ac:dyDescent="0.35">
      <c r="B12" s="56" t="s">
        <v>90</v>
      </c>
      <c r="C12" s="57">
        <f>SUM(C33:G33)+(K30+L30)</f>
        <v>1352378.5999999999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20" s="18" customFormat="1" ht="17" x14ac:dyDescent="0.45">
      <c r="B13" s="43" t="s">
        <v>91</v>
      </c>
      <c r="C13" s="44" t="s">
        <v>92</v>
      </c>
      <c r="D13" s="45"/>
      <c r="E13" s="45"/>
      <c r="F13" s="51"/>
      <c r="G13" s="51"/>
      <c r="H13" s="51"/>
      <c r="I13" s="68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20" s="18" customFormat="1" ht="15.5" x14ac:dyDescent="0.4">
      <c r="A14" s="67"/>
      <c r="B14" s="64"/>
      <c r="C14" s="65"/>
      <c r="D14" s="65"/>
      <c r="E14" s="65"/>
      <c r="F14" s="65"/>
      <c r="G14" s="65"/>
      <c r="H14" s="65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7"/>
    </row>
    <row r="15" spans="1:20" ht="17" x14ac:dyDescent="0.45">
      <c r="B15" s="14" t="s">
        <v>93</v>
      </c>
      <c r="C15" s="37"/>
      <c r="D15" s="37">
        <f>+SUMIF('Park 1 - Cedarbrook'!$O:$O,B15,'Park 1 - Cedarbrook'!$N:$N)</f>
        <v>146100.16</v>
      </c>
      <c r="E15" s="37">
        <f>+SUMIF('Park 2 - Maple Creek'!$O:$O,'Adjusted Combo P&amp;L'!B15,'Park 2 - Maple Creek'!$N:$N)</f>
        <v>142053.71</v>
      </c>
      <c r="F15" s="37">
        <f>+SUMIF('Park 3 - Prairie Knolls'!O:O,'Adjusted Combo P&amp;L'!B15,'Park 3 - Prairie Knolls'!N:N)</f>
        <v>1081134.2599999998</v>
      </c>
      <c r="G15" s="37">
        <f>+SUMIF('Park 4 - Rolling Acres'!O:O,'Adjusted Combo P&amp;L'!B15,'Park 4 - Rolling Acres'!N:N)</f>
        <v>665334.62</v>
      </c>
      <c r="H15" s="74">
        <f>SUM(C15:G15)</f>
        <v>2034622.75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20" ht="17" x14ac:dyDescent="0.45">
      <c r="B16" s="15" t="s">
        <v>94</v>
      </c>
      <c r="C16" s="37"/>
      <c r="D16" s="37">
        <f>+SUMIF('Park 1 - Cedarbrook'!$O:$O,B16,'Park 1 - Cedarbrook'!$N:$N)</f>
        <v>0</v>
      </c>
      <c r="E16" s="37">
        <f>+SUMIF('Park 2 - Maple Creek'!$O:$O,'Adjusted Combo P&amp;L'!B16,'Park 2 - Maple Creek'!$N:$N)</f>
        <v>0</v>
      </c>
      <c r="F16" s="37">
        <f>+SUMIF('Park 3 - Prairie Knolls'!O:O,'Adjusted Combo P&amp;L'!B16,'Park 3 - Prairie Knolls'!N:N)</f>
        <v>0</v>
      </c>
      <c r="G16" s="135">
        <f>+SUMIF('Park 4 - Rolling Acres'!O:O,'Adjusted Combo P&amp;L'!B16,'Park 4 - Rolling Acres'!N:N)</f>
        <v>0</v>
      </c>
      <c r="H16" s="74">
        <f>SUM(C16:G16)</f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2:19" ht="17" x14ac:dyDescent="0.45">
      <c r="B17" s="15" t="s">
        <v>95</v>
      </c>
      <c r="C17" s="37"/>
      <c r="D17" s="37">
        <f>+SUMIF('Park 1 - Cedarbrook'!$O:$O,B17,'Park 1 - Cedarbrook'!$N:$N)</f>
        <v>1843.55</v>
      </c>
      <c r="E17" s="37">
        <f>+SUMIF('Park 2 - Maple Creek'!$O:$O,'Adjusted Combo P&amp;L'!B17,'Park 2 - Maple Creek'!$N:$N)</f>
        <v>6883.68</v>
      </c>
      <c r="F17" s="37">
        <f>+SUMIF('Park 3 - Prairie Knolls'!O:O,'Adjusted Combo P&amp;L'!B17,'Park 3 - Prairie Knolls'!N:N)</f>
        <v>14278.32</v>
      </c>
      <c r="G17" s="37">
        <f>+SUMIF('Park 4 - Rolling Acres'!O:O,'Adjusted Combo P&amp;L'!B17,'Park 4 - Rolling Acres'!N:N)</f>
        <v>20179.759999999998</v>
      </c>
      <c r="H17" s="74">
        <f>SUM(C17:G17)</f>
        <v>43185.31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 ht="17" x14ac:dyDescent="0.45">
      <c r="B18" s="20" t="s">
        <v>96</v>
      </c>
      <c r="C18" s="95"/>
      <c r="D18" s="95">
        <f>+-SUMIF('Park 1 - Cedarbrook'!$O:$O,B18,'Park 1 - Cedarbrook'!$N:$N)</f>
        <v>-5264.86</v>
      </c>
      <c r="E18" s="95">
        <f>+-SUMIF('Park 2 - Maple Creek'!$O:$O,'Adjusted Combo P&amp;L'!B18,'Park 2 - Maple Creek'!$N:$N)</f>
        <v>-5097.9799999999996</v>
      </c>
      <c r="F18" s="95">
        <f>+-SUMIF('Park 3 - Prairie Knolls'!O:O,'Adjusted Combo P&amp;L'!B18,'Park 3 - Prairie Knolls'!N:N)</f>
        <v>-15434.45</v>
      </c>
      <c r="G18" s="95">
        <f>+-SUMIF('Park 4 - Rolling Acres'!O:O,'Adjusted Combo P&amp;L'!B18,'Park 4 - Rolling Acres'!N:N)</f>
        <v>-27355.8</v>
      </c>
      <c r="H18" s="134">
        <f>SUM(C18:G18)</f>
        <v>-53153.09</v>
      </c>
      <c r="I18" s="95"/>
      <c r="J18" s="95"/>
      <c r="K18" s="95"/>
      <c r="L18" s="95"/>
      <c r="M18" s="95"/>
      <c r="N18" s="95"/>
      <c r="O18" s="96"/>
      <c r="P18" s="95"/>
      <c r="Q18" s="95"/>
      <c r="R18" s="95"/>
      <c r="S18" s="95"/>
    </row>
    <row r="19" spans="2:19" ht="17" x14ac:dyDescent="0.45">
      <c r="B19" s="14" t="s">
        <v>88</v>
      </c>
      <c r="C19" s="36"/>
      <c r="D19" s="36">
        <f t="shared" ref="D19:G19" si="0">SUM(D15:D18)</f>
        <v>142678.85</v>
      </c>
      <c r="E19" s="36">
        <f t="shared" si="0"/>
        <v>143839.40999999997</v>
      </c>
      <c r="F19" s="36">
        <f t="shared" si="0"/>
        <v>1079978.1299999999</v>
      </c>
      <c r="G19" s="36">
        <f t="shared" si="0"/>
        <v>658158.57999999996</v>
      </c>
      <c r="H19" s="74">
        <f>SUM(C19:G19)</f>
        <v>2024654.9699999997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2:19" ht="17" x14ac:dyDescent="0.3">
      <c r="B20" s="14"/>
      <c r="H20" s="61"/>
    </row>
    <row r="21" spans="2:19" ht="17" x14ac:dyDescent="0.45">
      <c r="B21" s="14" t="s">
        <v>97</v>
      </c>
      <c r="C21" s="21"/>
      <c r="E21" s="33"/>
      <c r="H21" s="61"/>
    </row>
    <row r="22" spans="2:19" ht="17" x14ac:dyDescent="0.45">
      <c r="B22" s="15" t="s">
        <v>98</v>
      </c>
      <c r="C22" s="37"/>
      <c r="D22" s="37">
        <f>SUMIF('Park 1 - Cedarbrook'!O:O,'Adjusted Combo P&amp;L'!B22,'Park 1 - Cedarbrook'!N:N)</f>
        <v>12196.01</v>
      </c>
      <c r="E22" s="37">
        <f>+SUMIF('Park 2 - Maple Creek'!$O:$O,'Adjusted Combo P&amp;L'!B22,'Park 2 - Maple Creek'!$N:$N)</f>
        <v>5064.9799999999996</v>
      </c>
      <c r="F22" s="37">
        <f>+SUMIF('Park 3 - Prairie Knolls'!O:O,'Adjusted Combo P&amp;L'!B22,'Park 3 - Prairie Knolls'!N:N)</f>
        <v>60042.21</v>
      </c>
      <c r="G22" s="37">
        <f>+SUMIF('Park 4 - Rolling Acres'!O:O,'Adjusted Combo P&amp;L'!B22,'Park 4 - Rolling Acres'!N:N)</f>
        <v>71118.12</v>
      </c>
      <c r="H22" s="134">
        <f t="shared" ref="H22:H31" si="1">SUM(C22:G22)</f>
        <v>148421.32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2:19" ht="17" x14ac:dyDescent="0.45">
      <c r="B23" s="15" t="s">
        <v>99</v>
      </c>
      <c r="C23" s="37"/>
      <c r="D23" s="37">
        <f>SUMIF('Park 1 - Cedarbrook'!O:O,'Adjusted Combo P&amp;L'!B23,'Park 1 - Cedarbrook'!N:N)</f>
        <v>5510.4</v>
      </c>
      <c r="E23" s="37">
        <f>+SUMIF('Park 2 - Maple Creek'!$O:$O,'Adjusted Combo P&amp;L'!B23,'Park 2 - Maple Creek'!$N:$N)</f>
        <v>5859.48</v>
      </c>
      <c r="F23" s="37">
        <f>+SUMIF('Park 3 - Prairie Knolls'!O:O,'Adjusted Combo P&amp;L'!B23,'Park 3 - Prairie Knolls'!N:N)</f>
        <v>26561.52</v>
      </c>
      <c r="G23" s="37">
        <f>+SUMIF('Park 4 - Rolling Acres'!O:O,'Adjusted Combo P&amp;L'!B23,'Park 4 - Rolling Acres'!N:N)</f>
        <v>19922.16</v>
      </c>
      <c r="H23" s="134">
        <f t="shared" si="1"/>
        <v>57853.56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 ht="17" x14ac:dyDescent="0.45">
      <c r="B24" s="15" t="s">
        <v>100</v>
      </c>
      <c r="C24" s="37"/>
      <c r="D24" s="37">
        <f>SUMIF('Park 1 - Cedarbrook'!O:O,'Adjusted Combo P&amp;L'!B24,'Park 1 - Cedarbrook'!N:N)</f>
        <v>22861.190000000002</v>
      </c>
      <c r="E24" s="37">
        <f>+SUMIF('Park 2 - Maple Creek'!$O:$O,'Adjusted Combo P&amp;L'!B24,'Park 2 - Maple Creek'!$N:$N)</f>
        <v>8624.33</v>
      </c>
      <c r="F24" s="37">
        <f>+SUMIF('Park 3 - Prairie Knolls'!O:O,'Adjusted Combo P&amp;L'!B24,'Park 3 - Prairie Knolls'!N:N)</f>
        <v>68778.73</v>
      </c>
      <c r="G24" s="37">
        <f>+SUMIF('Park 4 - Rolling Acres'!O:O,'Adjusted Combo P&amp;L'!B24,'Park 4 - Rolling Acres'!N:N)</f>
        <v>35811.919999999998</v>
      </c>
      <c r="H24" s="134">
        <f t="shared" si="1"/>
        <v>136076.16999999998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 ht="17" x14ac:dyDescent="0.45">
      <c r="B25" s="15" t="s">
        <v>101</v>
      </c>
      <c r="C25" s="37"/>
      <c r="D25" s="37">
        <f>SUMIF('Park 1 - Cedarbrook'!O:O,'Adjusted Combo P&amp;L'!B25,'Park 1 - Cedarbrook'!N:N)</f>
        <v>10080</v>
      </c>
      <c r="E25" s="37">
        <f>+SUMIF('Park 2 - Maple Creek'!$O:$O,'Adjusted Combo P&amp;L'!B25,'Park 2 - Maple Creek'!$N:$N)</f>
        <v>7920</v>
      </c>
      <c r="F25" s="37">
        <f>+SUMIF('Park 3 - Prairie Knolls'!O:O,'Adjusted Combo P&amp;L'!B25,'Park 3 - Prairie Knolls'!N:N)</f>
        <v>39340</v>
      </c>
      <c r="G25" s="37">
        <f>+SUMIF('Park 4 - Rolling Acres'!O:O,'Adjusted Combo P&amp;L'!B25,'Park 4 - Rolling Acres'!N:N)</f>
        <v>37440</v>
      </c>
      <c r="H25" s="134">
        <f t="shared" si="1"/>
        <v>94780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19" ht="17" x14ac:dyDescent="0.45">
      <c r="B26" s="15" t="s">
        <v>102</v>
      </c>
      <c r="C26" s="37"/>
      <c r="D26" s="37">
        <f>SUMIF('Park 1 - Cedarbrook'!O:O,'Adjusted Combo P&amp;L'!B26,'Park 1 - Cedarbrook'!N:N)</f>
        <v>11077.01</v>
      </c>
      <c r="E26" s="37">
        <f>+SUMIF('Park 2 - Maple Creek'!$O:$O,'Adjusted Combo P&amp;L'!B26,'Park 2 - Maple Creek'!$N:$N)</f>
        <v>26940.9</v>
      </c>
      <c r="F26" s="37">
        <f>+SUMIF('Park 3 - Prairie Knolls'!O:O,'Adjusted Combo P&amp;L'!B26,'Park 3 - Prairie Knolls'!N:N)</f>
        <v>5600.5499999999993</v>
      </c>
      <c r="G26" s="37">
        <f>+SUMIF('Park 4 - Rolling Acres'!O:O,'Adjusted Combo P&amp;L'!B26,'Park 4 - Rolling Acres'!N:N)</f>
        <v>7707.5499999999993</v>
      </c>
      <c r="H26" s="134">
        <f t="shared" si="1"/>
        <v>51326.010000000009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2:19" ht="17" x14ac:dyDescent="0.45">
      <c r="B27" s="15" t="s">
        <v>103</v>
      </c>
      <c r="C27" s="37"/>
      <c r="D27" s="37">
        <f>SUMIF('Park 1 - Cedarbrook'!O:O,'Adjusted Combo P&amp;L'!B27,'Park 1 - Cedarbrook'!N:N)</f>
        <v>4060</v>
      </c>
      <c r="E27" s="37">
        <f>+SUMIF('Park 2 - Maple Creek'!$O:$O,'Adjusted Combo P&amp;L'!B27,'Park 2 - Maple Creek'!$N:$N)</f>
        <v>5200</v>
      </c>
      <c r="F27" s="37">
        <f>+SUMIF('Park 3 - Prairie Knolls'!O:O,'Adjusted Combo P&amp;L'!B27,'Park 3 - Prairie Knolls'!N:N)</f>
        <v>29680</v>
      </c>
      <c r="G27" s="37">
        <f>+SUMIF('Park 4 - Rolling Acres'!O:O,'Adjusted Combo P&amp;L'!B27,'Park 4 - Rolling Acres'!N:N)</f>
        <v>22000</v>
      </c>
      <c r="H27" s="134">
        <f t="shared" si="1"/>
        <v>60940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 ht="17" x14ac:dyDescent="0.45">
      <c r="B28" s="15" t="s">
        <v>104</v>
      </c>
      <c r="C28" s="37"/>
      <c r="D28" s="37">
        <f>SUMIF('Park 1 - Cedarbrook'!O:O,'Adjusted Combo P&amp;L'!B28,'Park 1 - Cedarbrook'!N:N)</f>
        <v>937.86</v>
      </c>
      <c r="E28" s="37">
        <f>+SUMIF('Park 2 - Maple Creek'!$O:$O,'Adjusted Combo P&amp;L'!B28,'Park 2 - Maple Creek'!$N:$N)</f>
        <v>753.41</v>
      </c>
      <c r="F28" s="37">
        <f>+SUMIF('Park 3 - Prairie Knolls'!O:O,'Adjusted Combo P&amp;L'!B28,'Park 3 - Prairie Knolls'!N:N)</f>
        <v>4563.3500000000004</v>
      </c>
      <c r="G28" s="37">
        <f>+SUMIF('Park 4 - Rolling Acres'!O:O,'Adjusted Combo P&amp;L'!B28,'Park 4 - Rolling Acres'!N:N)</f>
        <v>6671.34</v>
      </c>
      <c r="H28" s="134">
        <f t="shared" si="1"/>
        <v>12925.960000000001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 ht="17" x14ac:dyDescent="0.45">
      <c r="B29" s="15" t="s">
        <v>105</v>
      </c>
      <c r="C29" s="37"/>
      <c r="D29" s="37">
        <f>SUMIF('Park 1 - Cedarbrook'!O:O,'Adjusted Combo P&amp;L'!B29,'Park 1 - Cedarbrook'!N:N)</f>
        <v>7826.19</v>
      </c>
      <c r="E29" s="37">
        <f>+SUMIF('Park 2 - Maple Creek'!$O:$O,'Adjusted Combo P&amp;L'!B29,'Park 2 - Maple Creek'!$N:$N)</f>
        <v>7196.85</v>
      </c>
      <c r="F29" s="37">
        <f>+SUMIF('Park 3 - Prairie Knolls'!O:O,'Adjusted Combo P&amp;L'!B29,'Park 3 - Prairie Knolls'!N:N)</f>
        <v>54699.12</v>
      </c>
      <c r="G29" s="37">
        <f>+SUMIF('Park 4 - Rolling Acres'!O:O,'Adjusted Combo P&amp;L'!B29,'Park 4 - Rolling Acres'!N:N)</f>
        <v>34582.720000000001</v>
      </c>
      <c r="H29" s="134">
        <f t="shared" si="1"/>
        <v>104304.88</v>
      </c>
      <c r="I29" s="37"/>
      <c r="J29" s="37"/>
      <c r="K29" s="37" t="s">
        <v>106</v>
      </c>
      <c r="L29" s="37" t="s">
        <v>107</v>
      </c>
      <c r="M29" s="37"/>
      <c r="N29" s="37"/>
      <c r="O29" s="37"/>
      <c r="P29" s="37"/>
      <c r="Q29" s="37"/>
      <c r="R29" s="37"/>
      <c r="S29" s="37"/>
    </row>
    <row r="30" spans="2:19" ht="17" x14ac:dyDescent="0.45">
      <c r="B30" s="20" t="s">
        <v>108</v>
      </c>
      <c r="C30" s="38"/>
      <c r="D30" s="38">
        <f>SUMIF('Park 1 - Cedarbrook'!O:O,'Adjusted Combo P&amp;L'!B30,'Park 1 - Cedarbrook'!N:N)</f>
        <v>4405.67</v>
      </c>
      <c r="E30" s="38">
        <f>+SUMIF('Park 2 - Maple Creek'!$O:$O,'Adjusted Combo P&amp;L'!B30,'Park 2 - Maple Creek'!$N:$N)</f>
        <v>4205.3099999999995</v>
      </c>
      <c r="F30" s="38">
        <f>+SUMIF('Park 3 - Prairie Knolls'!O:O,'Adjusted Combo P&amp;L'!B30,'Park 3 - Prairie Knolls'!N:N)</f>
        <v>20210.59</v>
      </c>
      <c r="G30" s="38">
        <f>+SUMIF('Park 4 - Rolling Acres'!O:O,'Adjusted Combo P&amp;L'!B30,'Park 4 - Rolling Acres'!N:N)</f>
        <v>23185.719999999998</v>
      </c>
      <c r="H30" s="134">
        <f t="shared" si="1"/>
        <v>52007.289999999994</v>
      </c>
      <c r="I30" s="201"/>
      <c r="J30" s="202" t="s">
        <v>109</v>
      </c>
      <c r="K30" s="203">
        <f>'Park 1 - Cedarbrook'!N26+'Park 2 - Maple Creek'!N25+'Park 3 - Prairie Knolls'!N29+'Park 4 - Rolling Acres'!N25</f>
        <v>39048.82</v>
      </c>
      <c r="L30" s="209">
        <f>'Park 4 - Rolling Acres'!N31</f>
        <v>7310</v>
      </c>
      <c r="M30" s="38"/>
      <c r="N30" s="38"/>
      <c r="O30" s="38"/>
      <c r="P30" s="38"/>
      <c r="Q30" s="38"/>
      <c r="R30" s="38"/>
      <c r="S30" s="38"/>
    </row>
    <row r="31" spans="2:19" ht="17" x14ac:dyDescent="0.45">
      <c r="B31" s="14" t="s">
        <v>89</v>
      </c>
      <c r="C31" s="97"/>
      <c r="D31" s="97">
        <f t="shared" ref="D31:G31" si="2">SUM(D22:D30)</f>
        <v>78954.330000000016</v>
      </c>
      <c r="E31" s="97">
        <f t="shared" si="2"/>
        <v>71765.260000000009</v>
      </c>
      <c r="F31" s="97">
        <f t="shared" si="2"/>
        <v>309476.07</v>
      </c>
      <c r="G31" s="97">
        <f t="shared" si="2"/>
        <v>258439.53</v>
      </c>
      <c r="H31" s="134">
        <f t="shared" si="1"/>
        <v>718635.19000000006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2:19" ht="17" x14ac:dyDescent="0.3">
      <c r="B32" s="15" t="s">
        <v>24</v>
      </c>
      <c r="C32" s="29"/>
      <c r="D32" s="29">
        <f t="shared" ref="D32:G32" si="3">D31/D19</f>
        <v>0.55337094460741743</v>
      </c>
      <c r="E32" s="34">
        <f t="shared" si="3"/>
        <v>0.49892626784272837</v>
      </c>
      <c r="F32" s="34">
        <f t="shared" si="3"/>
        <v>0.2865577194604858</v>
      </c>
      <c r="G32" s="34">
        <f t="shared" si="3"/>
        <v>0.39267060835095396</v>
      </c>
      <c r="H32" s="75">
        <f>H31/H19</f>
        <v>0.35494205217593205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20" ht="17" x14ac:dyDescent="0.3">
      <c r="B33" s="14" t="s">
        <v>90</v>
      </c>
      <c r="C33" s="30"/>
      <c r="D33" s="30">
        <f t="shared" ref="D33:G33" si="4">D19-D31</f>
        <v>63724.51999999999</v>
      </c>
      <c r="E33" s="35">
        <f t="shared" si="4"/>
        <v>72074.149999999965</v>
      </c>
      <c r="F33" s="35">
        <f t="shared" si="4"/>
        <v>770502.05999999982</v>
      </c>
      <c r="G33" s="35">
        <f t="shared" si="4"/>
        <v>399719.04999999993</v>
      </c>
      <c r="H33" s="74">
        <f>SUM(C33:G33)</f>
        <v>1306019.7799999998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20" ht="15.5" x14ac:dyDescent="0.4">
      <c r="A34" s="67"/>
      <c r="B34" s="64"/>
      <c r="C34" s="65"/>
      <c r="D34" s="65"/>
      <c r="E34" s="65"/>
      <c r="F34" s="65"/>
      <c r="G34" s="65"/>
      <c r="H34" s="65"/>
      <c r="I34" s="66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7"/>
    </row>
    <row r="36" spans="1:20" x14ac:dyDescent="0.3">
      <c r="D36" s="210"/>
      <c r="E36" s="210"/>
      <c r="F36" s="210"/>
      <c r="G36" s="210"/>
    </row>
    <row r="40" spans="1:20" x14ac:dyDescent="0.3"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3C273-E64F-4020-8DE3-2371334C8B12}">
  <dimension ref="A1:Z1041"/>
  <sheetViews>
    <sheetView workbookViewId="0">
      <selection activeCell="B3" sqref="B3"/>
    </sheetView>
  </sheetViews>
  <sheetFormatPr defaultColWidth="8.796875" defaultRowHeight="11.5" x14ac:dyDescent="0.3"/>
  <cols>
    <col min="1" max="1" width="3.5" style="113" customWidth="1"/>
    <col min="2" max="2" width="22.69921875" style="113" customWidth="1"/>
    <col min="3" max="3" width="9.296875" style="113" customWidth="1"/>
    <col min="4" max="5" width="18.5" style="113"/>
    <col min="6" max="7" width="10.296875" style="113" customWidth="1"/>
    <col min="8" max="8" width="8.296875" style="113" customWidth="1"/>
    <col min="9" max="9" width="15.296875" style="113" customWidth="1"/>
    <col min="10" max="10" width="19.796875" style="113" customWidth="1"/>
    <col min="11" max="11" width="4.19921875" style="113" customWidth="1"/>
    <col min="12" max="12" width="18.5" style="113"/>
    <col min="13" max="13" width="9.5" style="113" customWidth="1"/>
    <col min="14" max="14" width="23.19921875" style="113" customWidth="1"/>
    <col min="15" max="15" width="19.69921875" style="113" customWidth="1"/>
    <col min="16" max="16" width="23.296875" style="113" customWidth="1"/>
    <col min="17" max="17" width="11.69921875" style="113" customWidth="1"/>
    <col min="18" max="18" width="36.19921875" style="113" customWidth="1"/>
    <col min="19" max="19" width="17.5" style="113" customWidth="1"/>
    <col min="20" max="20" width="15.296875" style="113" customWidth="1"/>
    <col min="21" max="21" width="4" style="113" customWidth="1"/>
    <col min="22" max="22" width="20.69921875" style="113" customWidth="1"/>
    <col min="23" max="23" width="16.69921875" style="113" customWidth="1"/>
    <col min="24" max="24" width="14.296875" style="113" customWidth="1"/>
    <col min="25" max="25" width="37.296875" style="113" customWidth="1"/>
    <col min="26" max="16384" width="8.796875" style="113"/>
  </cols>
  <sheetData>
    <row r="1" spans="1:26" s="114" customFormat="1" x14ac:dyDescent="0.3">
      <c r="L1" s="114" t="s">
        <v>110</v>
      </c>
    </row>
    <row r="2" spans="1:26" x14ac:dyDescent="0.3">
      <c r="A2" s="115"/>
      <c r="B2" s="116" t="s">
        <v>1832</v>
      </c>
      <c r="C2" s="115"/>
      <c r="D2" s="115"/>
      <c r="E2" s="115"/>
      <c r="F2" s="115"/>
      <c r="G2" s="115"/>
      <c r="H2" s="115"/>
      <c r="I2" s="115"/>
      <c r="J2" s="115"/>
      <c r="K2" s="115"/>
      <c r="L2" s="116" t="s">
        <v>111</v>
      </c>
      <c r="M2" s="115"/>
      <c r="N2" s="115"/>
      <c r="O2" s="115"/>
      <c r="P2" s="115"/>
      <c r="Q2" s="115"/>
      <c r="R2" s="115"/>
      <c r="S2" s="115"/>
      <c r="T2" s="115"/>
      <c r="U2" s="115"/>
      <c r="V2" s="116" t="s">
        <v>112</v>
      </c>
      <c r="W2" s="115"/>
      <c r="X2" s="115"/>
      <c r="Y2" s="115"/>
    </row>
    <row r="3" spans="1:26" s="114" customFormat="1" x14ac:dyDescent="0.3">
      <c r="B3" s="117"/>
      <c r="L3" s="117"/>
      <c r="V3" s="117"/>
    </row>
    <row r="4" spans="1:26" s="117" customFormat="1" x14ac:dyDescent="0.3">
      <c r="F4" s="118">
        <f>SUM(Table28[HR])</f>
        <v>43200</v>
      </c>
      <c r="G4" s="118">
        <f>SUM(Table28[LR])</f>
        <v>171319</v>
      </c>
      <c r="H4" s="118"/>
      <c r="I4" s="118">
        <f>SUM(Table28[Total])</f>
        <v>214519</v>
      </c>
      <c r="Q4" s="119">
        <f>AVERAGE(Table111[Year])</f>
        <v>2014.703125</v>
      </c>
      <c r="Y4" s="117" t="str">
        <f>COUNTA(Table8[Address])&amp;" Total Units"</f>
        <v>395 Total Units</v>
      </c>
    </row>
    <row r="5" spans="1:26" s="120" customFormat="1" ht="23" x14ac:dyDescent="0.3">
      <c r="B5" s="106" t="s">
        <v>113</v>
      </c>
      <c r="C5" s="107" t="s">
        <v>114</v>
      </c>
      <c r="D5" s="107" t="s">
        <v>115</v>
      </c>
      <c r="E5" s="106" t="s">
        <v>116</v>
      </c>
      <c r="F5" s="106" t="s">
        <v>117</v>
      </c>
      <c r="G5" s="106" t="s">
        <v>118</v>
      </c>
      <c r="H5" s="106" t="s">
        <v>119</v>
      </c>
      <c r="I5" s="107" t="s">
        <v>87</v>
      </c>
      <c r="J5" s="121" t="s">
        <v>52</v>
      </c>
      <c r="L5" s="122" t="s">
        <v>120</v>
      </c>
      <c r="M5" s="122" t="s">
        <v>60</v>
      </c>
      <c r="N5" s="122" t="s">
        <v>115</v>
      </c>
      <c r="O5" s="122" t="s">
        <v>121</v>
      </c>
      <c r="P5" s="123" t="s">
        <v>122</v>
      </c>
      <c r="Q5" s="122" t="s">
        <v>123</v>
      </c>
      <c r="R5" s="122" t="s">
        <v>124</v>
      </c>
      <c r="S5" s="122" t="s">
        <v>125</v>
      </c>
      <c r="T5" s="124" t="s">
        <v>126</v>
      </c>
      <c r="V5" s="108" t="s">
        <v>120</v>
      </c>
      <c r="W5" s="108" t="s">
        <v>115</v>
      </c>
      <c r="X5" s="108" t="s">
        <v>116</v>
      </c>
      <c r="Y5" s="108" t="s">
        <v>121</v>
      </c>
      <c r="Z5" s="108" t="s">
        <v>60</v>
      </c>
    </row>
    <row r="6" spans="1:26" x14ac:dyDescent="0.25">
      <c r="B6" s="100"/>
      <c r="C6" s="101"/>
      <c r="D6" s="100"/>
      <c r="E6" s="100"/>
      <c r="F6" s="102"/>
      <c r="G6" s="102"/>
      <c r="H6" s="102"/>
      <c r="I6" s="102"/>
      <c r="J6" s="102"/>
      <c r="P6" s="110"/>
      <c r="Q6" s="111"/>
      <c r="R6" s="111"/>
      <c r="S6" s="111"/>
      <c r="T6" s="112"/>
      <c r="V6" s="104"/>
      <c r="W6" s="104"/>
      <c r="X6" s="104"/>
      <c r="Y6" s="104"/>
      <c r="Z6" s="104"/>
    </row>
    <row r="7" spans="1:26" x14ac:dyDescent="0.25">
      <c r="B7" s="100" t="s">
        <v>127</v>
      </c>
      <c r="C7" s="101" t="s">
        <v>128</v>
      </c>
      <c r="D7" s="100" t="s">
        <v>129</v>
      </c>
      <c r="E7" s="100" t="s">
        <v>130</v>
      </c>
      <c r="F7" s="102">
        <v>300</v>
      </c>
      <c r="G7" s="102">
        <v>675</v>
      </c>
      <c r="H7" s="102">
        <v>0</v>
      </c>
      <c r="I7" s="102">
        <v>975</v>
      </c>
      <c r="J7" s="100" t="s">
        <v>131</v>
      </c>
      <c r="L7" s="113" t="s">
        <v>131</v>
      </c>
      <c r="M7" s="113" t="s">
        <v>61</v>
      </c>
      <c r="N7" s="113" t="s">
        <v>132</v>
      </c>
      <c r="O7" s="113" t="s">
        <v>133</v>
      </c>
      <c r="P7" s="110" t="s">
        <v>134</v>
      </c>
      <c r="Q7" s="111">
        <v>1984</v>
      </c>
      <c r="R7" s="111" t="s">
        <v>135</v>
      </c>
      <c r="S7" s="111" t="s">
        <v>136</v>
      </c>
      <c r="T7" s="112">
        <v>10000</v>
      </c>
      <c r="V7" s="103" t="s">
        <v>131</v>
      </c>
      <c r="W7" s="103" t="s">
        <v>137</v>
      </c>
      <c r="X7" s="103" t="s">
        <v>138</v>
      </c>
      <c r="Y7" s="103" t="s">
        <v>63</v>
      </c>
      <c r="Z7" s="104" t="s">
        <v>61</v>
      </c>
    </row>
    <row r="8" spans="1:26" x14ac:dyDescent="0.25">
      <c r="B8" s="100" t="s">
        <v>139</v>
      </c>
      <c r="C8" s="101" t="s">
        <v>140</v>
      </c>
      <c r="D8" s="100" t="s">
        <v>141</v>
      </c>
      <c r="E8" s="100" t="s">
        <v>142</v>
      </c>
      <c r="F8" s="102">
        <v>0</v>
      </c>
      <c r="G8" s="102">
        <v>465</v>
      </c>
      <c r="H8" s="102">
        <v>0</v>
      </c>
      <c r="I8" s="102">
        <v>465</v>
      </c>
      <c r="J8" s="100" t="s">
        <v>131</v>
      </c>
      <c r="L8" s="113" t="s">
        <v>131</v>
      </c>
      <c r="M8" s="113" t="s">
        <v>61</v>
      </c>
      <c r="N8" s="113" t="s">
        <v>143</v>
      </c>
      <c r="O8" s="113" t="s">
        <v>144</v>
      </c>
      <c r="P8" s="110" t="s">
        <v>145</v>
      </c>
      <c r="Q8" s="111">
        <v>1985</v>
      </c>
      <c r="R8" s="111" t="s">
        <v>146</v>
      </c>
      <c r="S8" s="111" t="s">
        <v>147</v>
      </c>
      <c r="T8" s="112">
        <v>10000</v>
      </c>
      <c r="V8" s="103" t="s">
        <v>131</v>
      </c>
      <c r="W8" s="103" t="s">
        <v>148</v>
      </c>
      <c r="X8" s="103" t="s">
        <v>130</v>
      </c>
      <c r="Y8" s="103" t="s">
        <v>149</v>
      </c>
      <c r="Z8" s="104" t="s">
        <v>61</v>
      </c>
    </row>
    <row r="9" spans="1:26" x14ac:dyDescent="0.25">
      <c r="B9" s="100" t="s">
        <v>150</v>
      </c>
      <c r="C9" s="101" t="s">
        <v>151</v>
      </c>
      <c r="D9" s="100" t="s">
        <v>152</v>
      </c>
      <c r="E9" s="100" t="s">
        <v>130</v>
      </c>
      <c r="F9" s="102">
        <v>0</v>
      </c>
      <c r="G9" s="102">
        <v>525</v>
      </c>
      <c r="H9" s="102">
        <v>0</v>
      </c>
      <c r="I9" s="102">
        <v>525</v>
      </c>
      <c r="J9" s="100" t="s">
        <v>131</v>
      </c>
      <c r="L9" s="113" t="s">
        <v>131</v>
      </c>
      <c r="M9" s="113" t="s">
        <v>61</v>
      </c>
      <c r="N9" s="113" t="s">
        <v>153</v>
      </c>
      <c r="O9" s="113" t="s">
        <v>154</v>
      </c>
      <c r="P9" s="110" t="s">
        <v>155</v>
      </c>
      <c r="Q9" s="111">
        <v>1994</v>
      </c>
      <c r="R9" s="111" t="s">
        <v>156</v>
      </c>
      <c r="S9" s="111" t="s">
        <v>136</v>
      </c>
      <c r="T9" s="112">
        <v>10000</v>
      </c>
      <c r="V9" s="103" t="s">
        <v>131</v>
      </c>
      <c r="W9" s="103" t="s">
        <v>157</v>
      </c>
      <c r="X9" s="103" t="s">
        <v>130</v>
      </c>
      <c r="Y9" s="103" t="s">
        <v>158</v>
      </c>
      <c r="Z9" s="104" t="s">
        <v>61</v>
      </c>
    </row>
    <row r="10" spans="1:26" x14ac:dyDescent="0.25">
      <c r="B10" s="100" t="s">
        <v>159</v>
      </c>
      <c r="C10" s="101" t="s">
        <v>160</v>
      </c>
      <c r="D10" s="100" t="s">
        <v>161</v>
      </c>
      <c r="E10" s="100" t="s">
        <v>130</v>
      </c>
      <c r="F10" s="102">
        <v>300</v>
      </c>
      <c r="G10" s="102">
        <v>490</v>
      </c>
      <c r="H10" s="102">
        <v>0</v>
      </c>
      <c r="I10" s="102">
        <v>790</v>
      </c>
      <c r="J10" s="100" t="s">
        <v>131</v>
      </c>
      <c r="L10" s="113" t="s">
        <v>131</v>
      </c>
      <c r="M10" s="113" t="s">
        <v>61</v>
      </c>
      <c r="N10" s="113" t="s">
        <v>148</v>
      </c>
      <c r="O10" s="113" t="s">
        <v>149</v>
      </c>
      <c r="P10" s="110" t="s">
        <v>162</v>
      </c>
      <c r="Q10" s="111">
        <v>1996</v>
      </c>
      <c r="R10" s="111" t="s">
        <v>163</v>
      </c>
      <c r="S10" s="111" t="s">
        <v>147</v>
      </c>
      <c r="T10" s="112">
        <v>10000</v>
      </c>
      <c r="V10" s="103" t="s">
        <v>131</v>
      </c>
      <c r="W10" s="103" t="s">
        <v>164</v>
      </c>
      <c r="X10" s="103" t="s">
        <v>130</v>
      </c>
      <c r="Y10" s="103" t="s">
        <v>165</v>
      </c>
      <c r="Z10" s="104" t="s">
        <v>61</v>
      </c>
    </row>
    <row r="11" spans="1:26" x14ac:dyDescent="0.25">
      <c r="B11" s="100" t="s">
        <v>166</v>
      </c>
      <c r="C11" s="101" t="s">
        <v>167</v>
      </c>
      <c r="D11" s="100" t="s">
        <v>168</v>
      </c>
      <c r="E11" s="100" t="s">
        <v>130</v>
      </c>
      <c r="F11" s="102">
        <v>300</v>
      </c>
      <c r="G11" s="102">
        <v>450</v>
      </c>
      <c r="H11" s="102">
        <v>0</v>
      </c>
      <c r="I11" s="102">
        <v>750</v>
      </c>
      <c r="J11" s="100" t="s">
        <v>131</v>
      </c>
      <c r="L11" s="113" t="s">
        <v>131</v>
      </c>
      <c r="M11" s="113" t="s">
        <v>61</v>
      </c>
      <c r="N11" s="113" t="s">
        <v>164</v>
      </c>
      <c r="O11" s="113" t="s">
        <v>165</v>
      </c>
      <c r="P11" s="110" t="s">
        <v>169</v>
      </c>
      <c r="Q11" s="111">
        <v>1996</v>
      </c>
      <c r="R11" s="111" t="s">
        <v>170</v>
      </c>
      <c r="S11" s="111" t="s">
        <v>147</v>
      </c>
      <c r="T11" s="112">
        <v>10000</v>
      </c>
      <c r="V11" s="103" t="s">
        <v>131</v>
      </c>
      <c r="W11" s="103" t="s">
        <v>171</v>
      </c>
      <c r="X11" s="103" t="s">
        <v>172</v>
      </c>
      <c r="Y11" s="103" t="s">
        <v>173</v>
      </c>
      <c r="Z11" s="104" t="s">
        <v>61</v>
      </c>
    </row>
    <row r="12" spans="1:26" x14ac:dyDescent="0.25">
      <c r="B12" s="100" t="s">
        <v>174</v>
      </c>
      <c r="C12" s="101" t="s">
        <v>175</v>
      </c>
      <c r="D12" s="100" t="s">
        <v>176</v>
      </c>
      <c r="E12" s="100" t="s">
        <v>130</v>
      </c>
      <c r="F12" s="102">
        <v>300</v>
      </c>
      <c r="G12" s="102">
        <v>490</v>
      </c>
      <c r="H12" s="102">
        <v>0</v>
      </c>
      <c r="I12" s="102">
        <v>790</v>
      </c>
      <c r="J12" s="100" t="s">
        <v>131</v>
      </c>
      <c r="L12" s="113" t="s">
        <v>131</v>
      </c>
      <c r="M12" s="113" t="s">
        <v>61</v>
      </c>
      <c r="N12" s="113" t="s">
        <v>176</v>
      </c>
      <c r="O12" s="113" t="s">
        <v>177</v>
      </c>
      <c r="P12" s="110" t="s">
        <v>178</v>
      </c>
      <c r="Q12" s="111">
        <v>1996</v>
      </c>
      <c r="R12" s="111" t="s">
        <v>163</v>
      </c>
      <c r="S12" s="111" t="s">
        <v>136</v>
      </c>
      <c r="T12" s="112">
        <v>10000</v>
      </c>
      <c r="V12" s="103" t="s">
        <v>131</v>
      </c>
      <c r="W12" s="103" t="s">
        <v>152</v>
      </c>
      <c r="X12" s="103" t="s">
        <v>130</v>
      </c>
      <c r="Y12" s="103" t="s">
        <v>179</v>
      </c>
      <c r="Z12" s="104" t="s">
        <v>61</v>
      </c>
    </row>
    <row r="13" spans="1:26" x14ac:dyDescent="0.25">
      <c r="B13" s="100" t="s">
        <v>180</v>
      </c>
      <c r="C13" s="101" t="s">
        <v>181</v>
      </c>
      <c r="D13" s="100" t="s">
        <v>164</v>
      </c>
      <c r="E13" s="100" t="s">
        <v>130</v>
      </c>
      <c r="F13" s="102">
        <v>300</v>
      </c>
      <c r="G13" s="102">
        <v>305</v>
      </c>
      <c r="H13" s="102">
        <v>0</v>
      </c>
      <c r="I13" s="102">
        <v>605</v>
      </c>
      <c r="J13" s="100" t="s">
        <v>131</v>
      </c>
      <c r="L13" s="113" t="s">
        <v>131</v>
      </c>
      <c r="M13" s="113" t="s">
        <v>61</v>
      </c>
      <c r="N13" s="113" t="s">
        <v>182</v>
      </c>
      <c r="O13" s="113" t="s">
        <v>183</v>
      </c>
      <c r="P13" s="110" t="s">
        <v>184</v>
      </c>
      <c r="Q13" s="111">
        <v>1996</v>
      </c>
      <c r="R13" s="111" t="s">
        <v>185</v>
      </c>
      <c r="S13" s="111" t="s">
        <v>136</v>
      </c>
      <c r="T13" s="112">
        <v>10000</v>
      </c>
      <c r="V13" s="103" t="s">
        <v>131</v>
      </c>
      <c r="W13" s="103" t="s">
        <v>186</v>
      </c>
      <c r="X13" s="103" t="s">
        <v>187</v>
      </c>
      <c r="Y13" s="103" t="s">
        <v>188</v>
      </c>
      <c r="Z13" s="104" t="s">
        <v>61</v>
      </c>
    </row>
    <row r="14" spans="1:26" x14ac:dyDescent="0.25">
      <c r="B14" s="100" t="s">
        <v>189</v>
      </c>
      <c r="C14" s="101" t="s">
        <v>190</v>
      </c>
      <c r="D14" s="100" t="s">
        <v>157</v>
      </c>
      <c r="E14" s="100" t="s">
        <v>130</v>
      </c>
      <c r="F14" s="102">
        <v>300</v>
      </c>
      <c r="G14" s="102">
        <v>575</v>
      </c>
      <c r="H14" s="102">
        <v>0</v>
      </c>
      <c r="I14" s="102">
        <v>875</v>
      </c>
      <c r="J14" s="100" t="s">
        <v>131</v>
      </c>
      <c r="L14" s="113" t="s">
        <v>131</v>
      </c>
      <c r="M14" s="113" t="s">
        <v>61</v>
      </c>
      <c r="N14" s="113" t="s">
        <v>191</v>
      </c>
      <c r="O14" s="113" t="s">
        <v>192</v>
      </c>
      <c r="P14" s="110" t="s">
        <v>193</v>
      </c>
      <c r="Q14" s="111">
        <v>1996</v>
      </c>
      <c r="R14" s="111" t="s">
        <v>163</v>
      </c>
      <c r="S14" s="111" t="s">
        <v>136</v>
      </c>
      <c r="T14" s="112">
        <v>10000</v>
      </c>
      <c r="V14" s="103" t="s">
        <v>131</v>
      </c>
      <c r="W14" s="103" t="s">
        <v>194</v>
      </c>
      <c r="X14" s="103" t="s">
        <v>172</v>
      </c>
      <c r="Y14" s="103" t="s">
        <v>195</v>
      </c>
      <c r="Z14" s="104" t="s">
        <v>61</v>
      </c>
    </row>
    <row r="15" spans="1:26" x14ac:dyDescent="0.25">
      <c r="B15" s="100" t="s">
        <v>196</v>
      </c>
      <c r="C15" s="101" t="s">
        <v>197</v>
      </c>
      <c r="D15" s="100" t="s">
        <v>194</v>
      </c>
      <c r="E15" s="100" t="s">
        <v>172</v>
      </c>
      <c r="F15" s="102">
        <v>0</v>
      </c>
      <c r="G15" s="102">
        <v>465</v>
      </c>
      <c r="H15" s="102">
        <v>0</v>
      </c>
      <c r="I15" s="102">
        <v>465</v>
      </c>
      <c r="J15" s="100" t="s">
        <v>131</v>
      </c>
      <c r="L15" s="113" t="s">
        <v>131</v>
      </c>
      <c r="M15" s="113" t="s">
        <v>61</v>
      </c>
      <c r="N15" s="113" t="s">
        <v>168</v>
      </c>
      <c r="O15" s="113" t="s">
        <v>198</v>
      </c>
      <c r="P15" s="110" t="s">
        <v>199</v>
      </c>
      <c r="Q15" s="111">
        <v>1996</v>
      </c>
      <c r="R15" s="111" t="s">
        <v>163</v>
      </c>
      <c r="S15" s="111" t="s">
        <v>147</v>
      </c>
      <c r="T15" s="112">
        <v>10000</v>
      </c>
      <c r="V15" s="103" t="s">
        <v>131</v>
      </c>
      <c r="W15" s="103" t="s">
        <v>200</v>
      </c>
      <c r="X15" s="103" t="s">
        <v>130</v>
      </c>
      <c r="Y15" s="103" t="s">
        <v>201</v>
      </c>
      <c r="Z15" s="104" t="s">
        <v>61</v>
      </c>
    </row>
    <row r="16" spans="1:26" x14ac:dyDescent="0.25">
      <c r="B16" s="100" t="s">
        <v>202</v>
      </c>
      <c r="C16" s="101" t="s">
        <v>203</v>
      </c>
      <c r="D16" s="100" t="s">
        <v>143</v>
      </c>
      <c r="E16" s="100" t="s">
        <v>130</v>
      </c>
      <c r="F16" s="102">
        <v>300</v>
      </c>
      <c r="G16" s="102">
        <v>500</v>
      </c>
      <c r="H16" s="102">
        <v>0</v>
      </c>
      <c r="I16" s="102">
        <v>800</v>
      </c>
      <c r="J16" s="100" t="s">
        <v>131</v>
      </c>
      <c r="L16" s="113" t="s">
        <v>131</v>
      </c>
      <c r="M16" s="113" t="s">
        <v>61</v>
      </c>
      <c r="N16" s="113" t="s">
        <v>204</v>
      </c>
      <c r="O16" s="113" t="s">
        <v>205</v>
      </c>
      <c r="P16" s="110" t="s">
        <v>206</v>
      </c>
      <c r="Q16" s="111">
        <v>1997</v>
      </c>
      <c r="R16" s="111" t="s">
        <v>185</v>
      </c>
      <c r="S16" s="111" t="s">
        <v>136</v>
      </c>
      <c r="T16" s="112">
        <v>10000</v>
      </c>
      <c r="V16" s="103" t="s">
        <v>131</v>
      </c>
      <c r="W16" s="103" t="s">
        <v>143</v>
      </c>
      <c r="X16" s="103" t="s">
        <v>130</v>
      </c>
      <c r="Y16" s="103" t="s">
        <v>144</v>
      </c>
      <c r="Z16" s="104" t="s">
        <v>61</v>
      </c>
    </row>
    <row r="17" spans="2:26" x14ac:dyDescent="0.25">
      <c r="B17" s="100" t="s">
        <v>207</v>
      </c>
      <c r="C17" s="101" t="s">
        <v>208</v>
      </c>
      <c r="D17" s="100" t="s">
        <v>209</v>
      </c>
      <c r="E17" s="100" t="s">
        <v>130</v>
      </c>
      <c r="F17" s="102">
        <v>300</v>
      </c>
      <c r="G17" s="102">
        <v>600</v>
      </c>
      <c r="H17" s="102">
        <v>0</v>
      </c>
      <c r="I17" s="102">
        <v>900</v>
      </c>
      <c r="J17" s="100" t="s">
        <v>131</v>
      </c>
      <c r="L17" s="113" t="s">
        <v>131</v>
      </c>
      <c r="M17" s="113" t="s">
        <v>61</v>
      </c>
      <c r="N17" s="113" t="s">
        <v>129</v>
      </c>
      <c r="O17" s="113" t="s">
        <v>210</v>
      </c>
      <c r="P17" s="110" t="s">
        <v>211</v>
      </c>
      <c r="Q17" s="111">
        <v>1999</v>
      </c>
      <c r="R17" s="111" t="s">
        <v>163</v>
      </c>
      <c r="S17" s="111" t="s">
        <v>147</v>
      </c>
      <c r="T17" s="112">
        <v>10000</v>
      </c>
      <c r="V17" s="103" t="s">
        <v>131</v>
      </c>
      <c r="W17" s="103" t="s">
        <v>212</v>
      </c>
      <c r="X17" s="103" t="s">
        <v>130</v>
      </c>
      <c r="Y17" s="103" t="s">
        <v>213</v>
      </c>
      <c r="Z17" s="104" t="s">
        <v>61</v>
      </c>
    </row>
    <row r="18" spans="2:26" x14ac:dyDescent="0.25">
      <c r="B18" s="100" t="s">
        <v>214</v>
      </c>
      <c r="C18" s="101" t="s">
        <v>215</v>
      </c>
      <c r="D18" s="100" t="s">
        <v>216</v>
      </c>
      <c r="E18" s="100" t="s">
        <v>130</v>
      </c>
      <c r="F18" s="102">
        <v>300</v>
      </c>
      <c r="G18" s="102">
        <v>675</v>
      </c>
      <c r="H18" s="102">
        <v>0</v>
      </c>
      <c r="I18" s="102">
        <v>975</v>
      </c>
      <c r="J18" s="100" t="s">
        <v>131</v>
      </c>
      <c r="L18" s="113" t="s">
        <v>131</v>
      </c>
      <c r="M18" s="113" t="s">
        <v>61</v>
      </c>
      <c r="N18" s="113" t="s">
        <v>161</v>
      </c>
      <c r="O18" s="113" t="s">
        <v>217</v>
      </c>
      <c r="P18" s="110" t="s">
        <v>218</v>
      </c>
      <c r="Q18" s="111">
        <v>2006</v>
      </c>
      <c r="R18" s="111" t="s">
        <v>163</v>
      </c>
      <c r="S18" s="111" t="s">
        <v>136</v>
      </c>
      <c r="T18" s="112">
        <v>14000</v>
      </c>
      <c r="V18" s="103" t="s">
        <v>131</v>
      </c>
      <c r="W18" s="103" t="s">
        <v>219</v>
      </c>
      <c r="X18" s="103" t="s">
        <v>130</v>
      </c>
      <c r="Y18" s="103" t="s">
        <v>220</v>
      </c>
      <c r="Z18" s="104" t="s">
        <v>61</v>
      </c>
    </row>
    <row r="19" spans="2:26" x14ac:dyDescent="0.25">
      <c r="B19" s="100" t="s">
        <v>221</v>
      </c>
      <c r="C19" s="101" t="s">
        <v>222</v>
      </c>
      <c r="D19" s="100" t="s">
        <v>219</v>
      </c>
      <c r="E19" s="100" t="s">
        <v>130</v>
      </c>
      <c r="F19" s="102">
        <v>300</v>
      </c>
      <c r="G19" s="102">
        <v>675</v>
      </c>
      <c r="H19" s="102">
        <v>0</v>
      </c>
      <c r="I19" s="102">
        <v>975</v>
      </c>
      <c r="J19" s="100" t="s">
        <v>131</v>
      </c>
      <c r="L19" s="113" t="s">
        <v>131</v>
      </c>
      <c r="M19" s="113" t="s">
        <v>61</v>
      </c>
      <c r="N19" s="113" t="s">
        <v>157</v>
      </c>
      <c r="O19" s="113" t="s">
        <v>158</v>
      </c>
      <c r="P19" s="110" t="s">
        <v>223</v>
      </c>
      <c r="Q19" s="111">
        <v>2021</v>
      </c>
      <c r="R19" s="111" t="s">
        <v>224</v>
      </c>
      <c r="S19" s="111" t="s">
        <v>147</v>
      </c>
      <c r="T19" s="112">
        <v>32451.35</v>
      </c>
      <c r="V19" s="103" t="s">
        <v>131</v>
      </c>
      <c r="W19" s="103" t="s">
        <v>225</v>
      </c>
      <c r="X19" s="103" t="s">
        <v>187</v>
      </c>
      <c r="Y19" s="103" t="s">
        <v>226</v>
      </c>
      <c r="Z19" s="104" t="s">
        <v>61</v>
      </c>
    </row>
    <row r="20" spans="2:26" x14ac:dyDescent="0.25">
      <c r="B20" s="100" t="s">
        <v>227</v>
      </c>
      <c r="C20" s="101" t="s">
        <v>228</v>
      </c>
      <c r="D20" s="100" t="s">
        <v>212</v>
      </c>
      <c r="E20" s="100" t="s">
        <v>130</v>
      </c>
      <c r="F20" s="102">
        <v>300</v>
      </c>
      <c r="G20" s="102">
        <v>675</v>
      </c>
      <c r="H20" s="102">
        <v>0</v>
      </c>
      <c r="I20" s="102">
        <v>975</v>
      </c>
      <c r="J20" s="100" t="s">
        <v>131</v>
      </c>
      <c r="L20" s="113" t="s">
        <v>131</v>
      </c>
      <c r="M20" s="113" t="s">
        <v>61</v>
      </c>
      <c r="N20" s="113" t="s">
        <v>225</v>
      </c>
      <c r="O20" s="113" t="s">
        <v>226</v>
      </c>
      <c r="P20" s="110" t="s">
        <v>229</v>
      </c>
      <c r="Q20" s="111">
        <v>2021</v>
      </c>
      <c r="R20" s="111" t="s">
        <v>230</v>
      </c>
      <c r="S20" s="111" t="s">
        <v>136</v>
      </c>
      <c r="T20" s="112">
        <v>30776</v>
      </c>
      <c r="V20" s="103" t="s">
        <v>131</v>
      </c>
      <c r="W20" s="103" t="s">
        <v>141</v>
      </c>
      <c r="X20" s="103" t="s">
        <v>172</v>
      </c>
      <c r="Y20" s="103" t="s">
        <v>231</v>
      </c>
      <c r="Z20" s="104" t="s">
        <v>61</v>
      </c>
    </row>
    <row r="21" spans="2:26" x14ac:dyDescent="0.25">
      <c r="B21" s="100" t="s">
        <v>232</v>
      </c>
      <c r="C21" s="101" t="s">
        <v>233</v>
      </c>
      <c r="D21" s="100" t="s">
        <v>234</v>
      </c>
      <c r="E21" s="100" t="s">
        <v>130</v>
      </c>
      <c r="F21" s="102">
        <v>300</v>
      </c>
      <c r="G21" s="102">
        <v>390</v>
      </c>
      <c r="H21" s="102">
        <v>0</v>
      </c>
      <c r="I21" s="102">
        <v>690</v>
      </c>
      <c r="J21" s="100" t="s">
        <v>131</v>
      </c>
      <c r="L21" s="113" t="s">
        <v>131</v>
      </c>
      <c r="M21" s="113" t="s">
        <v>61</v>
      </c>
      <c r="N21" s="113" t="s">
        <v>235</v>
      </c>
      <c r="O21" s="113" t="s">
        <v>236</v>
      </c>
      <c r="P21" s="110" t="s">
        <v>237</v>
      </c>
      <c r="Q21" s="111">
        <v>2021</v>
      </c>
      <c r="R21" s="111" t="s">
        <v>224</v>
      </c>
      <c r="S21" s="111" t="s">
        <v>147</v>
      </c>
      <c r="T21" s="112">
        <v>32451.35</v>
      </c>
      <c r="V21" s="103" t="s">
        <v>131</v>
      </c>
      <c r="W21" s="103" t="s">
        <v>176</v>
      </c>
      <c r="X21" s="103" t="s">
        <v>130</v>
      </c>
      <c r="Y21" s="103" t="s">
        <v>177</v>
      </c>
      <c r="Z21" s="104" t="s">
        <v>61</v>
      </c>
    </row>
    <row r="22" spans="2:26" x14ac:dyDescent="0.25">
      <c r="B22" s="100" t="s">
        <v>238</v>
      </c>
      <c r="C22" s="101" t="s">
        <v>239</v>
      </c>
      <c r="D22" s="100" t="s">
        <v>240</v>
      </c>
      <c r="E22" s="100" t="s">
        <v>130</v>
      </c>
      <c r="F22" s="102">
        <v>300</v>
      </c>
      <c r="G22" s="102">
        <v>675</v>
      </c>
      <c r="H22" s="102">
        <v>0</v>
      </c>
      <c r="I22" s="102">
        <v>975</v>
      </c>
      <c r="J22" s="100" t="s">
        <v>131</v>
      </c>
      <c r="L22" s="113" t="s">
        <v>131</v>
      </c>
      <c r="M22" s="113" t="s">
        <v>61</v>
      </c>
      <c r="N22" s="113" t="s">
        <v>241</v>
      </c>
      <c r="O22" s="113" t="s">
        <v>242</v>
      </c>
      <c r="P22" s="110" t="s">
        <v>243</v>
      </c>
      <c r="Q22" s="111">
        <v>2021</v>
      </c>
      <c r="R22" s="111" t="s">
        <v>224</v>
      </c>
      <c r="S22" s="111" t="s">
        <v>136</v>
      </c>
      <c r="T22" s="112">
        <v>32451.35</v>
      </c>
      <c r="V22" s="103" t="s">
        <v>131</v>
      </c>
      <c r="W22" s="103" t="s">
        <v>129</v>
      </c>
      <c r="X22" s="103" t="s">
        <v>130</v>
      </c>
      <c r="Y22" s="103" t="s">
        <v>210</v>
      </c>
      <c r="Z22" s="104" t="s">
        <v>61</v>
      </c>
    </row>
    <row r="23" spans="2:26" x14ac:dyDescent="0.25">
      <c r="B23" s="100" t="s">
        <v>244</v>
      </c>
      <c r="C23" s="101" t="s">
        <v>245</v>
      </c>
      <c r="D23" s="100" t="s">
        <v>246</v>
      </c>
      <c r="E23" s="100" t="s">
        <v>130</v>
      </c>
      <c r="F23" s="102">
        <v>300</v>
      </c>
      <c r="G23" s="102">
        <v>545</v>
      </c>
      <c r="H23" s="102">
        <v>0</v>
      </c>
      <c r="I23" s="102">
        <v>845</v>
      </c>
      <c r="J23" s="100" t="s">
        <v>131</v>
      </c>
      <c r="L23" s="113" t="s">
        <v>131</v>
      </c>
      <c r="M23" s="113" t="s">
        <v>61</v>
      </c>
      <c r="N23" s="113" t="s">
        <v>234</v>
      </c>
      <c r="O23" s="113" t="s">
        <v>247</v>
      </c>
      <c r="P23" s="110" t="s">
        <v>248</v>
      </c>
      <c r="Q23" s="111">
        <v>2021</v>
      </c>
      <c r="R23" s="111" t="s">
        <v>249</v>
      </c>
      <c r="S23" s="111" t="s">
        <v>147</v>
      </c>
      <c r="T23" s="112">
        <v>30776</v>
      </c>
      <c r="V23" s="103" t="s">
        <v>131</v>
      </c>
      <c r="W23" s="103" t="s">
        <v>235</v>
      </c>
      <c r="X23" s="103" t="s">
        <v>130</v>
      </c>
      <c r="Y23" s="103" t="s">
        <v>236</v>
      </c>
      <c r="Z23" s="104" t="s">
        <v>61</v>
      </c>
    </row>
    <row r="24" spans="2:26" x14ac:dyDescent="0.25">
      <c r="B24" s="100" t="s">
        <v>250</v>
      </c>
      <c r="C24" s="101" t="s">
        <v>251</v>
      </c>
      <c r="D24" s="100" t="s">
        <v>200</v>
      </c>
      <c r="E24" s="100" t="s">
        <v>130</v>
      </c>
      <c r="F24" s="102">
        <v>300</v>
      </c>
      <c r="G24" s="102">
        <v>540</v>
      </c>
      <c r="H24" s="102">
        <v>0</v>
      </c>
      <c r="I24" s="102">
        <v>840</v>
      </c>
      <c r="J24" s="100" t="s">
        <v>131</v>
      </c>
      <c r="L24" s="113" t="s">
        <v>131</v>
      </c>
      <c r="M24" s="113" t="s">
        <v>61</v>
      </c>
      <c r="N24" s="113" t="s">
        <v>252</v>
      </c>
      <c r="O24" s="113" t="s">
        <v>253</v>
      </c>
      <c r="P24" s="110" t="s">
        <v>254</v>
      </c>
      <c r="Q24" s="111">
        <v>2021</v>
      </c>
      <c r="R24" s="111" t="s">
        <v>230</v>
      </c>
      <c r="S24" s="111" t="s">
        <v>136</v>
      </c>
      <c r="T24" s="112">
        <v>30776</v>
      </c>
      <c r="V24" s="103" t="s">
        <v>131</v>
      </c>
      <c r="W24" s="103" t="s">
        <v>182</v>
      </c>
      <c r="X24" s="103" t="s">
        <v>130</v>
      </c>
      <c r="Y24" s="103" t="s">
        <v>183</v>
      </c>
      <c r="Z24" s="104" t="s">
        <v>61</v>
      </c>
    </row>
    <row r="25" spans="2:26" x14ac:dyDescent="0.25">
      <c r="B25" s="100" t="s">
        <v>255</v>
      </c>
      <c r="C25" s="101" t="s">
        <v>256</v>
      </c>
      <c r="D25" s="100" t="s">
        <v>257</v>
      </c>
      <c r="E25" s="100" t="s">
        <v>130</v>
      </c>
      <c r="F25" s="102">
        <v>300</v>
      </c>
      <c r="G25" s="102">
        <v>600</v>
      </c>
      <c r="H25" s="102">
        <v>0</v>
      </c>
      <c r="I25" s="102">
        <v>900</v>
      </c>
      <c r="J25" s="100" t="s">
        <v>131</v>
      </c>
      <c r="L25" s="113" t="s">
        <v>131</v>
      </c>
      <c r="M25" s="113" t="s">
        <v>61</v>
      </c>
      <c r="N25" s="113" t="s">
        <v>200</v>
      </c>
      <c r="O25" s="113" t="s">
        <v>201</v>
      </c>
      <c r="P25" s="110" t="s">
        <v>258</v>
      </c>
      <c r="Q25" s="111">
        <v>2021</v>
      </c>
      <c r="R25" s="111" t="s">
        <v>259</v>
      </c>
      <c r="S25" s="111" t="s">
        <v>147</v>
      </c>
      <c r="T25" s="112">
        <v>45938.45</v>
      </c>
      <c r="V25" s="103" t="s">
        <v>131</v>
      </c>
      <c r="W25" s="103" t="s">
        <v>257</v>
      </c>
      <c r="X25" s="103" t="s">
        <v>130</v>
      </c>
      <c r="Y25" s="103" t="s">
        <v>260</v>
      </c>
      <c r="Z25" s="104" t="s">
        <v>61</v>
      </c>
    </row>
    <row r="26" spans="2:26" x14ac:dyDescent="0.25">
      <c r="B26" s="100" t="s">
        <v>261</v>
      </c>
      <c r="C26" s="101" t="s">
        <v>262</v>
      </c>
      <c r="D26" s="100" t="s">
        <v>263</v>
      </c>
      <c r="E26" s="100" t="s">
        <v>130</v>
      </c>
      <c r="F26" s="102">
        <v>0</v>
      </c>
      <c r="G26" s="102">
        <v>465</v>
      </c>
      <c r="H26" s="102">
        <v>0</v>
      </c>
      <c r="I26" s="102">
        <v>465</v>
      </c>
      <c r="J26" s="100" t="s">
        <v>131</v>
      </c>
      <c r="L26" s="113" t="s">
        <v>131</v>
      </c>
      <c r="M26" s="113" t="s">
        <v>61</v>
      </c>
      <c r="N26" s="113" t="s">
        <v>212</v>
      </c>
      <c r="O26" s="113" t="s">
        <v>213</v>
      </c>
      <c r="P26" s="110" t="s">
        <v>264</v>
      </c>
      <c r="Q26" s="111">
        <v>2021</v>
      </c>
      <c r="R26" s="111" t="s">
        <v>259</v>
      </c>
      <c r="S26" s="111" t="s">
        <v>136</v>
      </c>
      <c r="T26" s="112">
        <v>45938.45</v>
      </c>
      <c r="V26" s="103" t="s">
        <v>131</v>
      </c>
      <c r="W26" s="103" t="s">
        <v>241</v>
      </c>
      <c r="X26" s="103" t="s">
        <v>130</v>
      </c>
      <c r="Y26" s="103" t="s">
        <v>242</v>
      </c>
      <c r="Z26" s="104" t="s">
        <v>61</v>
      </c>
    </row>
    <row r="27" spans="2:26" x14ac:dyDescent="0.25">
      <c r="B27" s="100" t="s">
        <v>265</v>
      </c>
      <c r="C27" s="101"/>
      <c r="D27" s="100" t="s">
        <v>235</v>
      </c>
      <c r="E27" s="100" t="s">
        <v>130</v>
      </c>
      <c r="F27" s="102">
        <v>300</v>
      </c>
      <c r="G27" s="102">
        <v>600</v>
      </c>
      <c r="H27" s="102">
        <v>0</v>
      </c>
      <c r="I27" s="102">
        <v>900</v>
      </c>
      <c r="J27" s="100" t="s">
        <v>131</v>
      </c>
      <c r="L27" s="113" t="s">
        <v>131</v>
      </c>
      <c r="M27" s="113" t="s">
        <v>61</v>
      </c>
      <c r="N27" s="113" t="s">
        <v>219</v>
      </c>
      <c r="O27" s="113" t="s">
        <v>220</v>
      </c>
      <c r="P27" s="110" t="s">
        <v>266</v>
      </c>
      <c r="Q27" s="111">
        <v>2021</v>
      </c>
      <c r="R27" s="111" t="s">
        <v>259</v>
      </c>
      <c r="S27" s="111" t="s">
        <v>136</v>
      </c>
      <c r="T27" s="112">
        <v>45938.45</v>
      </c>
      <c r="V27" s="103" t="s">
        <v>131</v>
      </c>
      <c r="W27" s="103" t="s">
        <v>263</v>
      </c>
      <c r="X27" s="103" t="s">
        <v>130</v>
      </c>
      <c r="Y27" s="103" t="s">
        <v>267</v>
      </c>
      <c r="Z27" s="104" t="s">
        <v>61</v>
      </c>
    </row>
    <row r="28" spans="2:26" x14ac:dyDescent="0.25">
      <c r="B28" s="100" t="s">
        <v>268</v>
      </c>
      <c r="C28" s="101"/>
      <c r="D28" s="100" t="s">
        <v>191</v>
      </c>
      <c r="E28" s="100" t="s">
        <v>130</v>
      </c>
      <c r="F28" s="102">
        <v>300</v>
      </c>
      <c r="G28" s="102">
        <v>600</v>
      </c>
      <c r="H28" s="102">
        <v>0</v>
      </c>
      <c r="I28" s="102">
        <v>900</v>
      </c>
      <c r="J28" s="100" t="s">
        <v>131</v>
      </c>
      <c r="L28" s="113" t="s">
        <v>131</v>
      </c>
      <c r="M28" s="113" t="s">
        <v>61</v>
      </c>
      <c r="N28" s="113" t="s">
        <v>257</v>
      </c>
      <c r="O28" s="113" t="s">
        <v>260</v>
      </c>
      <c r="P28" s="110" t="s">
        <v>269</v>
      </c>
      <c r="Q28" s="111">
        <v>2021</v>
      </c>
      <c r="R28" s="111" t="s">
        <v>259</v>
      </c>
      <c r="S28" s="111" t="s">
        <v>147</v>
      </c>
      <c r="T28" s="112">
        <v>45938.45</v>
      </c>
      <c r="V28" s="103" t="s">
        <v>131</v>
      </c>
      <c r="W28" s="103" t="s">
        <v>204</v>
      </c>
      <c r="X28" s="103" t="s">
        <v>130</v>
      </c>
      <c r="Y28" s="103" t="s">
        <v>205</v>
      </c>
      <c r="Z28" s="104" t="s">
        <v>61</v>
      </c>
    </row>
    <row r="29" spans="2:26" x14ac:dyDescent="0.25">
      <c r="B29" s="100"/>
      <c r="C29" s="101"/>
      <c r="D29" s="100"/>
      <c r="E29" s="100"/>
      <c r="F29" s="102"/>
      <c r="G29" s="102"/>
      <c r="H29" s="102"/>
      <c r="I29" s="102"/>
      <c r="J29" s="102"/>
      <c r="L29" s="113" t="s">
        <v>131</v>
      </c>
      <c r="M29" s="113" t="s">
        <v>61</v>
      </c>
      <c r="N29" s="113" t="s">
        <v>246</v>
      </c>
      <c r="O29" s="113" t="s">
        <v>270</v>
      </c>
      <c r="P29" s="110" t="s">
        <v>271</v>
      </c>
      <c r="Q29" s="111">
        <v>2021</v>
      </c>
      <c r="R29" s="111" t="s">
        <v>259</v>
      </c>
      <c r="S29" s="111" t="s">
        <v>147</v>
      </c>
      <c r="T29" s="112">
        <v>45938.45</v>
      </c>
      <c r="V29" s="103" t="s">
        <v>131</v>
      </c>
      <c r="W29" s="103" t="s">
        <v>191</v>
      </c>
      <c r="X29" s="103" t="s">
        <v>130</v>
      </c>
      <c r="Y29" s="103" t="s">
        <v>192</v>
      </c>
      <c r="Z29" s="104" t="s">
        <v>61</v>
      </c>
    </row>
    <row r="30" spans="2:26" x14ac:dyDescent="0.25">
      <c r="B30" s="100"/>
      <c r="C30" s="101"/>
      <c r="D30" s="100"/>
      <c r="E30" s="100"/>
      <c r="F30" s="102"/>
      <c r="G30" s="102"/>
      <c r="H30" s="102"/>
      <c r="I30" s="102"/>
      <c r="J30" s="102"/>
      <c r="L30" s="113" t="s">
        <v>131</v>
      </c>
      <c r="M30" s="113" t="s">
        <v>61</v>
      </c>
      <c r="N30" s="113" t="s">
        <v>272</v>
      </c>
      <c r="O30" s="113" t="s">
        <v>273</v>
      </c>
      <c r="P30" s="110" t="s">
        <v>274</v>
      </c>
      <c r="Q30" s="111">
        <v>2021</v>
      </c>
      <c r="R30" s="111" t="s">
        <v>259</v>
      </c>
      <c r="S30" s="111" t="s">
        <v>136</v>
      </c>
      <c r="T30" s="112">
        <v>45938.45</v>
      </c>
      <c r="V30" s="103" t="s">
        <v>131</v>
      </c>
      <c r="W30" s="103" t="s">
        <v>161</v>
      </c>
      <c r="X30" s="103" t="s">
        <v>130</v>
      </c>
      <c r="Y30" s="103" t="s">
        <v>217</v>
      </c>
      <c r="Z30" s="104" t="s">
        <v>61</v>
      </c>
    </row>
    <row r="31" spans="2:26" x14ac:dyDescent="0.25">
      <c r="B31" s="100"/>
      <c r="C31" s="101"/>
      <c r="D31" s="100"/>
      <c r="E31" s="100"/>
      <c r="F31" s="102"/>
      <c r="G31" s="102"/>
      <c r="H31" s="102"/>
      <c r="I31" s="102"/>
      <c r="J31" s="102"/>
      <c r="L31" s="113" t="s">
        <v>131</v>
      </c>
      <c r="M31" s="113" t="s">
        <v>61</v>
      </c>
      <c r="N31" s="113" t="s">
        <v>216</v>
      </c>
      <c r="O31" s="113" t="s">
        <v>275</v>
      </c>
      <c r="P31" s="110" t="s">
        <v>276</v>
      </c>
      <c r="Q31" s="111">
        <v>2021</v>
      </c>
      <c r="R31" s="111" t="s">
        <v>259</v>
      </c>
      <c r="S31" s="111" t="s">
        <v>136</v>
      </c>
      <c r="T31" s="112">
        <v>45938.45</v>
      </c>
      <c r="V31" s="103" t="s">
        <v>131</v>
      </c>
      <c r="W31" s="103" t="s">
        <v>246</v>
      </c>
      <c r="X31" s="103" t="s">
        <v>130</v>
      </c>
      <c r="Y31" s="103" t="s">
        <v>270</v>
      </c>
      <c r="Z31" s="104" t="s">
        <v>61</v>
      </c>
    </row>
    <row r="32" spans="2:26" x14ac:dyDescent="0.25">
      <c r="B32" s="100"/>
      <c r="C32" s="101"/>
      <c r="D32" s="100"/>
      <c r="E32" s="100"/>
      <c r="F32" s="102"/>
      <c r="G32" s="102"/>
      <c r="H32" s="102"/>
      <c r="I32" s="102"/>
      <c r="J32" s="102"/>
      <c r="L32" s="113" t="s">
        <v>131</v>
      </c>
      <c r="M32" s="113" t="s">
        <v>61</v>
      </c>
      <c r="N32" s="113" t="s">
        <v>209</v>
      </c>
      <c r="O32" s="113" t="s">
        <v>277</v>
      </c>
      <c r="P32" s="110" t="s">
        <v>278</v>
      </c>
      <c r="Q32" s="111">
        <v>2021</v>
      </c>
      <c r="R32" s="111" t="s">
        <v>259</v>
      </c>
      <c r="S32" s="111" t="s">
        <v>147</v>
      </c>
      <c r="T32" s="112">
        <v>45938.45</v>
      </c>
      <c r="V32" s="103" t="s">
        <v>131</v>
      </c>
      <c r="W32" s="103" t="s">
        <v>168</v>
      </c>
      <c r="X32" s="103" t="s">
        <v>130</v>
      </c>
      <c r="Y32" s="103" t="s">
        <v>198</v>
      </c>
      <c r="Z32" s="104" t="s">
        <v>61</v>
      </c>
    </row>
    <row r="33" spans="2:26" x14ac:dyDescent="0.25">
      <c r="B33" s="100"/>
      <c r="C33" s="101"/>
      <c r="D33" s="100"/>
      <c r="E33" s="100"/>
      <c r="F33" s="102"/>
      <c r="G33" s="102"/>
      <c r="H33" s="102"/>
      <c r="I33" s="102"/>
      <c r="J33" s="102"/>
      <c r="L33" s="113" t="s">
        <v>131</v>
      </c>
      <c r="M33" s="113" t="s">
        <v>61</v>
      </c>
      <c r="N33" s="113" t="s">
        <v>240</v>
      </c>
      <c r="O33" s="113" t="s">
        <v>279</v>
      </c>
      <c r="P33" s="110" t="s">
        <v>280</v>
      </c>
      <c r="Q33" s="111">
        <v>2021</v>
      </c>
      <c r="R33" s="111" t="s">
        <v>259</v>
      </c>
      <c r="S33" s="111" t="s">
        <v>136</v>
      </c>
      <c r="T33" s="112">
        <v>45938.45</v>
      </c>
      <c r="V33" s="103" t="s">
        <v>131</v>
      </c>
      <c r="W33" s="103" t="s">
        <v>153</v>
      </c>
      <c r="X33" s="103" t="s">
        <v>187</v>
      </c>
      <c r="Y33" s="103" t="s">
        <v>154</v>
      </c>
      <c r="Z33" s="104" t="s">
        <v>61</v>
      </c>
    </row>
    <row r="34" spans="2:26" x14ac:dyDescent="0.25">
      <c r="B34" s="100"/>
      <c r="C34" s="101"/>
      <c r="D34" s="100"/>
      <c r="E34" s="100"/>
      <c r="F34" s="102"/>
      <c r="G34" s="102"/>
      <c r="H34" s="102"/>
      <c r="I34" s="102"/>
      <c r="J34" s="102"/>
      <c r="L34" s="113" t="s">
        <v>131</v>
      </c>
      <c r="M34" s="113" t="s">
        <v>61</v>
      </c>
      <c r="N34" s="113" t="s">
        <v>281</v>
      </c>
      <c r="O34" s="113" t="s">
        <v>282</v>
      </c>
      <c r="P34" s="110" t="s">
        <v>283</v>
      </c>
      <c r="Q34" s="111">
        <v>2021</v>
      </c>
      <c r="R34" s="111" t="s">
        <v>259</v>
      </c>
      <c r="S34" s="111" t="s">
        <v>136</v>
      </c>
      <c r="T34" s="112">
        <v>45938.45</v>
      </c>
      <c r="V34" s="103" t="s">
        <v>131</v>
      </c>
      <c r="W34" s="103" t="s">
        <v>234</v>
      </c>
      <c r="X34" s="103" t="s">
        <v>130</v>
      </c>
      <c r="Y34" s="103" t="s">
        <v>247</v>
      </c>
      <c r="Z34" s="104" t="s">
        <v>61</v>
      </c>
    </row>
    <row r="35" spans="2:26" x14ac:dyDescent="0.25">
      <c r="B35" s="100"/>
      <c r="C35" s="101"/>
      <c r="D35" s="100"/>
      <c r="E35" s="100"/>
      <c r="F35" s="102"/>
      <c r="G35" s="102"/>
      <c r="H35" s="102"/>
      <c r="I35" s="102"/>
      <c r="J35" s="102"/>
      <c r="L35" s="113" t="s">
        <v>131</v>
      </c>
      <c r="M35" s="113" t="s">
        <v>61</v>
      </c>
      <c r="N35" s="113" t="s">
        <v>152</v>
      </c>
      <c r="O35" s="113" t="s">
        <v>179</v>
      </c>
      <c r="P35" s="110" t="s">
        <v>170</v>
      </c>
      <c r="Q35" s="111" t="s">
        <v>170</v>
      </c>
      <c r="R35" s="111" t="s">
        <v>170</v>
      </c>
      <c r="S35" s="111" t="s">
        <v>147</v>
      </c>
      <c r="T35" s="112">
        <v>10000</v>
      </c>
      <c r="V35" s="103" t="s">
        <v>131</v>
      </c>
      <c r="W35" s="103" t="s">
        <v>284</v>
      </c>
      <c r="X35" s="103" t="s">
        <v>138</v>
      </c>
      <c r="Y35" s="103" t="s">
        <v>285</v>
      </c>
      <c r="Z35" s="104" t="s">
        <v>61</v>
      </c>
    </row>
    <row r="36" spans="2:26" x14ac:dyDescent="0.25">
      <c r="B36" s="100"/>
      <c r="C36" s="101"/>
      <c r="D36" s="100"/>
      <c r="E36" s="100"/>
      <c r="F36" s="102"/>
      <c r="G36" s="102"/>
      <c r="H36" s="102"/>
      <c r="I36" s="102"/>
      <c r="J36" s="102"/>
      <c r="L36" s="113" t="s">
        <v>131</v>
      </c>
      <c r="M36" s="113" t="s">
        <v>61</v>
      </c>
      <c r="N36" s="113" t="s">
        <v>263</v>
      </c>
      <c r="O36" s="113" t="s">
        <v>267</v>
      </c>
      <c r="P36" s="110" t="s">
        <v>170</v>
      </c>
      <c r="Q36" s="111" t="s">
        <v>170</v>
      </c>
      <c r="R36" s="111" t="s">
        <v>170</v>
      </c>
      <c r="S36" s="111" t="s">
        <v>147</v>
      </c>
      <c r="T36" s="112">
        <v>10000</v>
      </c>
      <c r="V36" s="103" t="s">
        <v>131</v>
      </c>
      <c r="W36" s="103" t="s">
        <v>272</v>
      </c>
      <c r="X36" s="103" t="s">
        <v>130</v>
      </c>
      <c r="Y36" s="103" t="s">
        <v>273</v>
      </c>
      <c r="Z36" s="104" t="s">
        <v>61</v>
      </c>
    </row>
    <row r="37" spans="2:26" x14ac:dyDescent="0.25">
      <c r="B37" s="100"/>
      <c r="C37" s="101"/>
      <c r="D37" s="100"/>
      <c r="E37" s="100"/>
      <c r="F37" s="102"/>
      <c r="G37" s="102"/>
      <c r="H37" s="102"/>
      <c r="I37" s="102"/>
      <c r="J37" s="102"/>
      <c r="P37" s="110"/>
      <c r="Q37" s="111"/>
      <c r="R37" s="111"/>
      <c r="S37" s="111"/>
      <c r="T37" s="112"/>
      <c r="V37" s="103" t="s">
        <v>131</v>
      </c>
      <c r="W37" s="103" t="s">
        <v>132</v>
      </c>
      <c r="X37" s="103" t="s">
        <v>130</v>
      </c>
      <c r="Y37" s="103" t="s">
        <v>133</v>
      </c>
      <c r="Z37" s="104" t="s">
        <v>61</v>
      </c>
    </row>
    <row r="38" spans="2:26" s="100" customFormat="1" x14ac:dyDescent="0.25">
      <c r="C38" s="101"/>
      <c r="F38" s="102"/>
      <c r="G38" s="102"/>
      <c r="H38" s="102"/>
      <c r="I38" s="102"/>
      <c r="J38" s="102"/>
      <c r="L38" s="113"/>
      <c r="M38" s="113"/>
      <c r="N38" s="113"/>
      <c r="O38" s="113"/>
      <c r="P38" s="110"/>
      <c r="Q38" s="111"/>
      <c r="R38" s="111"/>
      <c r="S38" s="111"/>
      <c r="T38" s="112"/>
      <c r="V38" s="103" t="s">
        <v>131</v>
      </c>
      <c r="W38" s="103" t="s">
        <v>286</v>
      </c>
      <c r="X38" s="103" t="s">
        <v>138</v>
      </c>
      <c r="Y38" s="103" t="s">
        <v>287</v>
      </c>
      <c r="Z38" s="104" t="s">
        <v>61</v>
      </c>
    </row>
    <row r="39" spans="2:26" x14ac:dyDescent="0.25">
      <c r="B39" s="100"/>
      <c r="C39" s="101"/>
      <c r="D39" s="100"/>
      <c r="E39" s="100"/>
      <c r="F39" s="102"/>
      <c r="G39" s="102"/>
      <c r="H39" s="102"/>
      <c r="I39" s="102"/>
      <c r="J39" s="102"/>
      <c r="P39" s="110"/>
      <c r="Q39" s="111"/>
      <c r="R39" s="111"/>
      <c r="S39" s="111"/>
      <c r="T39" s="112"/>
      <c r="V39" s="103" t="s">
        <v>131</v>
      </c>
      <c r="W39" s="103" t="s">
        <v>288</v>
      </c>
      <c r="X39" s="103" t="s">
        <v>138</v>
      </c>
      <c r="Y39" s="103" t="s">
        <v>289</v>
      </c>
      <c r="Z39" s="104" t="s">
        <v>61</v>
      </c>
    </row>
    <row r="40" spans="2:26" x14ac:dyDescent="0.25">
      <c r="B40" s="100"/>
      <c r="C40" s="101"/>
      <c r="D40" s="100"/>
      <c r="E40" s="100"/>
      <c r="F40" s="102"/>
      <c r="G40" s="102"/>
      <c r="H40" s="102"/>
      <c r="I40" s="102"/>
      <c r="J40" s="102"/>
      <c r="P40" s="110"/>
      <c r="Q40" s="111"/>
      <c r="R40" s="111"/>
      <c r="S40" s="111"/>
      <c r="T40" s="112"/>
      <c r="V40" s="103" t="s">
        <v>131</v>
      </c>
      <c r="W40" s="103" t="s">
        <v>290</v>
      </c>
      <c r="X40" s="103" t="s">
        <v>138</v>
      </c>
      <c r="Y40" s="103" t="s">
        <v>291</v>
      </c>
      <c r="Z40" s="104" t="s">
        <v>61</v>
      </c>
    </row>
    <row r="41" spans="2:26" x14ac:dyDescent="0.25">
      <c r="B41" s="100"/>
      <c r="C41" s="101"/>
      <c r="D41" s="100"/>
      <c r="E41" s="100"/>
      <c r="F41" s="102"/>
      <c r="G41" s="102"/>
      <c r="H41" s="102"/>
      <c r="I41" s="102"/>
      <c r="J41" s="102"/>
      <c r="P41" s="110"/>
      <c r="Q41" s="111"/>
      <c r="R41" s="111"/>
      <c r="S41" s="111"/>
      <c r="T41" s="112"/>
      <c r="V41" s="103" t="s">
        <v>131</v>
      </c>
      <c r="W41" s="103" t="s">
        <v>292</v>
      </c>
      <c r="X41" s="103" t="s">
        <v>138</v>
      </c>
      <c r="Y41" s="103" t="s">
        <v>293</v>
      </c>
      <c r="Z41" s="104" t="s">
        <v>61</v>
      </c>
    </row>
    <row r="42" spans="2:26" x14ac:dyDescent="0.25">
      <c r="B42" s="100"/>
      <c r="C42" s="101"/>
      <c r="D42" s="100"/>
      <c r="E42" s="100"/>
      <c r="F42" s="102"/>
      <c r="G42" s="102"/>
      <c r="H42" s="102"/>
      <c r="I42" s="102"/>
      <c r="J42" s="102"/>
      <c r="P42" s="110"/>
      <c r="Q42" s="111"/>
      <c r="R42" s="111"/>
      <c r="S42" s="111"/>
      <c r="T42" s="112"/>
      <c r="V42" s="103" t="s">
        <v>131</v>
      </c>
      <c r="W42" s="103" t="s">
        <v>294</v>
      </c>
      <c r="X42" s="103" t="s">
        <v>138</v>
      </c>
      <c r="Y42" s="103" t="s">
        <v>295</v>
      </c>
      <c r="Z42" s="104" t="s">
        <v>61</v>
      </c>
    </row>
    <row r="43" spans="2:26" x14ac:dyDescent="0.25">
      <c r="B43" s="100"/>
      <c r="C43" s="101"/>
      <c r="D43" s="100"/>
      <c r="E43" s="100"/>
      <c r="F43" s="102"/>
      <c r="G43" s="102"/>
      <c r="H43" s="102"/>
      <c r="I43" s="102"/>
      <c r="J43" s="102"/>
      <c r="P43" s="110"/>
      <c r="Q43" s="111"/>
      <c r="R43" s="111"/>
      <c r="S43" s="111"/>
      <c r="T43" s="112"/>
      <c r="V43" s="103" t="s">
        <v>131</v>
      </c>
      <c r="W43" s="103" t="s">
        <v>296</v>
      </c>
      <c r="X43" s="103" t="s">
        <v>138</v>
      </c>
      <c r="Y43" s="103" t="s">
        <v>297</v>
      </c>
      <c r="Z43" s="104" t="s">
        <v>61</v>
      </c>
    </row>
    <row r="44" spans="2:26" x14ac:dyDescent="0.25">
      <c r="B44" s="100"/>
      <c r="C44" s="101"/>
      <c r="D44" s="100"/>
      <c r="E44" s="100"/>
      <c r="F44" s="102"/>
      <c r="G44" s="102"/>
      <c r="H44" s="102"/>
      <c r="I44" s="102"/>
      <c r="J44" s="102"/>
      <c r="P44" s="110"/>
      <c r="Q44" s="111"/>
      <c r="R44" s="111"/>
      <c r="S44" s="111"/>
      <c r="T44" s="112"/>
      <c r="V44" s="103" t="s">
        <v>131</v>
      </c>
      <c r="W44" s="103" t="s">
        <v>216</v>
      </c>
      <c r="X44" s="103" t="s">
        <v>130</v>
      </c>
      <c r="Y44" s="103" t="s">
        <v>275</v>
      </c>
      <c r="Z44" s="104" t="s">
        <v>61</v>
      </c>
    </row>
    <row r="45" spans="2:26" x14ac:dyDescent="0.25">
      <c r="B45" s="100"/>
      <c r="C45" s="101"/>
      <c r="D45" s="100"/>
      <c r="E45" s="100"/>
      <c r="F45" s="102"/>
      <c r="G45" s="102"/>
      <c r="H45" s="102"/>
      <c r="I45" s="102"/>
      <c r="J45" s="102"/>
      <c r="P45" s="110"/>
      <c r="Q45" s="111"/>
      <c r="R45" s="111"/>
      <c r="S45" s="111"/>
      <c r="T45" s="112"/>
      <c r="V45" s="103" t="s">
        <v>131</v>
      </c>
      <c r="W45" s="103" t="s">
        <v>209</v>
      </c>
      <c r="X45" s="103" t="s">
        <v>130</v>
      </c>
      <c r="Y45" s="103" t="s">
        <v>277</v>
      </c>
      <c r="Z45" s="104" t="s">
        <v>61</v>
      </c>
    </row>
    <row r="46" spans="2:26" x14ac:dyDescent="0.25">
      <c r="B46" s="100"/>
      <c r="C46" s="101"/>
      <c r="D46" s="100"/>
      <c r="E46" s="100"/>
      <c r="F46" s="102"/>
      <c r="G46" s="102"/>
      <c r="H46" s="102"/>
      <c r="I46" s="102"/>
      <c r="J46" s="102"/>
      <c r="P46" s="110"/>
      <c r="Q46" s="111"/>
      <c r="R46" s="111"/>
      <c r="S46" s="111"/>
      <c r="T46" s="112"/>
      <c r="V46" s="103" t="s">
        <v>131</v>
      </c>
      <c r="W46" s="103" t="s">
        <v>240</v>
      </c>
      <c r="X46" s="103" t="s">
        <v>130</v>
      </c>
      <c r="Y46" s="103" t="s">
        <v>279</v>
      </c>
      <c r="Z46" s="104" t="s">
        <v>61</v>
      </c>
    </row>
    <row r="47" spans="2:26" x14ac:dyDescent="0.25">
      <c r="B47" s="100"/>
      <c r="C47" s="101"/>
      <c r="D47" s="100"/>
      <c r="E47" s="100"/>
      <c r="F47" s="102"/>
      <c r="G47" s="102"/>
      <c r="H47" s="102"/>
      <c r="I47" s="102"/>
      <c r="J47" s="102"/>
      <c r="P47" s="110"/>
      <c r="Q47" s="111"/>
      <c r="R47" s="111"/>
      <c r="S47" s="111"/>
      <c r="T47" s="112"/>
      <c r="V47" s="103" t="s">
        <v>131</v>
      </c>
      <c r="W47" s="103" t="s">
        <v>281</v>
      </c>
      <c r="X47" s="103" t="s">
        <v>130</v>
      </c>
      <c r="Y47" s="103" t="s">
        <v>282</v>
      </c>
      <c r="Z47" s="104" t="s">
        <v>61</v>
      </c>
    </row>
    <row r="48" spans="2:26" x14ac:dyDescent="0.25">
      <c r="B48" s="100"/>
      <c r="C48" s="101"/>
      <c r="D48" s="100"/>
      <c r="E48" s="100"/>
      <c r="F48" s="102"/>
      <c r="G48" s="102"/>
      <c r="H48" s="102"/>
      <c r="I48" s="102"/>
      <c r="J48" s="102"/>
      <c r="P48" s="110"/>
      <c r="Q48" s="111"/>
      <c r="R48" s="111"/>
      <c r="S48" s="111"/>
      <c r="T48" s="112"/>
      <c r="V48" s="103" t="s">
        <v>131</v>
      </c>
      <c r="W48" s="103" t="s">
        <v>252</v>
      </c>
      <c r="X48" s="103" t="s">
        <v>187</v>
      </c>
      <c r="Y48" s="103" t="s">
        <v>253</v>
      </c>
      <c r="Z48" s="104" t="s">
        <v>61</v>
      </c>
    </row>
    <row r="49" spans="2:26" x14ac:dyDescent="0.25">
      <c r="B49" s="100"/>
      <c r="C49" s="101"/>
      <c r="D49" s="100"/>
      <c r="E49" s="100"/>
      <c r="F49" s="102"/>
      <c r="G49" s="102"/>
      <c r="H49" s="102"/>
      <c r="I49" s="102"/>
      <c r="J49" s="102"/>
      <c r="P49" s="110"/>
      <c r="Q49" s="111"/>
      <c r="R49" s="111"/>
      <c r="S49" s="111"/>
      <c r="T49" s="112"/>
      <c r="V49" s="104"/>
      <c r="W49" s="104"/>
      <c r="X49" s="104"/>
      <c r="Y49" s="104"/>
      <c r="Z49" s="104"/>
    </row>
    <row r="50" spans="2:26" x14ac:dyDescent="0.25">
      <c r="B50" s="100"/>
      <c r="C50" s="101"/>
      <c r="D50" s="100"/>
      <c r="E50" s="100"/>
      <c r="F50" s="102"/>
      <c r="G50" s="102"/>
      <c r="H50" s="102"/>
      <c r="I50" s="102"/>
      <c r="J50" s="102"/>
      <c r="P50" s="110"/>
      <c r="Q50" s="111"/>
      <c r="R50" s="111"/>
      <c r="S50" s="111"/>
      <c r="T50" s="112"/>
      <c r="V50" s="104"/>
      <c r="W50" s="104"/>
      <c r="X50" s="104"/>
      <c r="Y50" s="104"/>
      <c r="Z50" s="104"/>
    </row>
    <row r="51" spans="2:26" x14ac:dyDescent="0.25">
      <c r="B51" s="100"/>
      <c r="C51" s="101"/>
      <c r="D51" s="100"/>
      <c r="E51" s="100"/>
      <c r="F51" s="102"/>
      <c r="G51" s="102"/>
      <c r="H51" s="102"/>
      <c r="I51" s="102"/>
      <c r="J51" s="102"/>
      <c r="P51" s="110"/>
      <c r="Q51" s="111"/>
      <c r="R51" s="111"/>
      <c r="S51" s="111"/>
      <c r="T51" s="112"/>
      <c r="V51" s="104"/>
      <c r="W51" s="104"/>
      <c r="X51" s="104"/>
      <c r="Y51" s="104"/>
      <c r="Z51" s="104"/>
    </row>
    <row r="52" spans="2:26" x14ac:dyDescent="0.25">
      <c r="B52" s="126"/>
      <c r="C52" s="127"/>
      <c r="D52" s="126"/>
      <c r="E52" s="126"/>
      <c r="F52" s="128"/>
      <c r="G52" s="128"/>
      <c r="H52" s="128"/>
      <c r="I52" s="128"/>
      <c r="J52" s="128"/>
      <c r="L52" s="125"/>
      <c r="M52" s="125"/>
      <c r="N52" s="125"/>
      <c r="O52" s="125"/>
      <c r="P52" s="129"/>
      <c r="Q52" s="130"/>
      <c r="R52" s="130"/>
      <c r="S52" s="130"/>
      <c r="T52" s="131"/>
      <c r="V52" s="105"/>
      <c r="W52" s="105"/>
      <c r="X52" s="105"/>
      <c r="Y52" s="105"/>
      <c r="Z52" s="105"/>
    </row>
    <row r="53" spans="2:26" x14ac:dyDescent="0.25">
      <c r="B53" s="100"/>
      <c r="C53" s="101"/>
      <c r="D53" s="100"/>
      <c r="E53" s="100"/>
      <c r="F53" s="102"/>
      <c r="G53" s="102"/>
      <c r="H53" s="102"/>
      <c r="I53" s="102"/>
      <c r="J53" s="102"/>
      <c r="P53" s="110"/>
      <c r="Q53" s="111"/>
      <c r="R53" s="111"/>
      <c r="S53" s="111"/>
      <c r="T53" s="112"/>
      <c r="V53" s="104"/>
      <c r="W53" s="104"/>
      <c r="X53" s="104"/>
      <c r="Y53" s="104"/>
      <c r="Z53" s="104"/>
    </row>
    <row r="54" spans="2:26" x14ac:dyDescent="0.25">
      <c r="B54" s="100"/>
      <c r="C54" s="101"/>
      <c r="D54" s="100"/>
      <c r="E54" s="100"/>
      <c r="F54" s="102"/>
      <c r="G54" s="102"/>
      <c r="H54" s="102"/>
      <c r="I54" s="102"/>
      <c r="J54" s="102"/>
      <c r="P54" s="110"/>
      <c r="Q54" s="111"/>
      <c r="R54" s="111"/>
      <c r="S54" s="111"/>
      <c r="T54" s="112"/>
      <c r="V54" s="104"/>
      <c r="W54" s="104"/>
      <c r="X54" s="104"/>
      <c r="Y54" s="104"/>
      <c r="Z54" s="104"/>
    </row>
    <row r="55" spans="2:26" x14ac:dyDescent="0.25">
      <c r="B55" s="100" t="s">
        <v>298</v>
      </c>
      <c r="C55" s="101" t="s">
        <v>299</v>
      </c>
      <c r="D55" s="100" t="s">
        <v>300</v>
      </c>
      <c r="E55" s="100" t="s">
        <v>172</v>
      </c>
      <c r="F55" s="102">
        <v>0</v>
      </c>
      <c r="G55" s="102">
        <v>465</v>
      </c>
      <c r="H55" s="102">
        <v>0</v>
      </c>
      <c r="I55" s="102">
        <v>465</v>
      </c>
      <c r="J55" s="103" t="s">
        <v>301</v>
      </c>
      <c r="L55" s="113" t="s">
        <v>301</v>
      </c>
      <c r="M55" s="113" t="s">
        <v>61</v>
      </c>
      <c r="N55" s="113" t="s">
        <v>302</v>
      </c>
      <c r="O55" s="113" t="s">
        <v>303</v>
      </c>
      <c r="P55" s="110" t="s">
        <v>304</v>
      </c>
      <c r="Q55" s="111">
        <v>1994</v>
      </c>
      <c r="R55" s="111" t="s">
        <v>163</v>
      </c>
      <c r="S55" s="111" t="s">
        <v>136</v>
      </c>
      <c r="T55" s="112">
        <v>10000</v>
      </c>
      <c r="V55" s="103" t="s">
        <v>301</v>
      </c>
      <c r="W55" s="103" t="s">
        <v>305</v>
      </c>
      <c r="X55" s="103" t="s">
        <v>172</v>
      </c>
      <c r="Y55" s="103" t="s">
        <v>64</v>
      </c>
      <c r="Z55" s="104" t="s">
        <v>61</v>
      </c>
    </row>
    <row r="56" spans="2:26" x14ac:dyDescent="0.25">
      <c r="B56" s="100" t="s">
        <v>306</v>
      </c>
      <c r="C56" s="101" t="s">
        <v>307</v>
      </c>
      <c r="D56" s="100" t="s">
        <v>305</v>
      </c>
      <c r="E56" s="100" t="s">
        <v>172</v>
      </c>
      <c r="F56" s="102">
        <v>0</v>
      </c>
      <c r="G56" s="102">
        <v>465</v>
      </c>
      <c r="H56" s="102">
        <v>0</v>
      </c>
      <c r="I56" s="102">
        <v>465</v>
      </c>
      <c r="J56" s="103" t="s">
        <v>301</v>
      </c>
      <c r="L56" s="113" t="s">
        <v>301</v>
      </c>
      <c r="M56" s="113" t="s">
        <v>61</v>
      </c>
      <c r="N56" s="113" t="s">
        <v>308</v>
      </c>
      <c r="O56" s="113" t="s">
        <v>309</v>
      </c>
      <c r="P56" s="110" t="s">
        <v>310</v>
      </c>
      <c r="Q56" s="111">
        <v>1994</v>
      </c>
      <c r="R56" s="111" t="s">
        <v>163</v>
      </c>
      <c r="S56" s="111" t="s">
        <v>136</v>
      </c>
      <c r="T56" s="112">
        <v>10000</v>
      </c>
      <c r="V56" s="103" t="s">
        <v>301</v>
      </c>
      <c r="W56" s="103" t="s">
        <v>308</v>
      </c>
      <c r="X56" s="103" t="s">
        <v>130</v>
      </c>
      <c r="Y56" s="103" t="s">
        <v>309</v>
      </c>
      <c r="Z56" s="104" t="s">
        <v>61</v>
      </c>
    </row>
    <row r="57" spans="2:26" x14ac:dyDescent="0.25">
      <c r="B57" s="100" t="s">
        <v>311</v>
      </c>
      <c r="C57" s="101" t="s">
        <v>312</v>
      </c>
      <c r="D57" s="100" t="s">
        <v>313</v>
      </c>
      <c r="E57" s="100" t="s">
        <v>172</v>
      </c>
      <c r="F57" s="102">
        <v>0</v>
      </c>
      <c r="G57" s="102">
        <v>465</v>
      </c>
      <c r="H57" s="102">
        <v>0</v>
      </c>
      <c r="I57" s="102">
        <v>465</v>
      </c>
      <c r="J57" s="103" t="s">
        <v>301</v>
      </c>
      <c r="L57" s="113" t="s">
        <v>301</v>
      </c>
      <c r="M57" s="113" t="s">
        <v>61</v>
      </c>
      <c r="N57" s="113" t="s">
        <v>314</v>
      </c>
      <c r="O57" s="113" t="s">
        <v>315</v>
      </c>
      <c r="P57" s="110" t="s">
        <v>316</v>
      </c>
      <c r="Q57" s="111">
        <v>1994</v>
      </c>
      <c r="R57" s="111" t="s">
        <v>163</v>
      </c>
      <c r="S57" s="111" t="s">
        <v>136</v>
      </c>
      <c r="T57" s="112">
        <v>10000</v>
      </c>
      <c r="V57" s="103" t="s">
        <v>301</v>
      </c>
      <c r="W57" s="103" t="s">
        <v>317</v>
      </c>
      <c r="X57" s="103" t="s">
        <v>172</v>
      </c>
      <c r="Y57" s="103" t="s">
        <v>318</v>
      </c>
      <c r="Z57" s="104" t="s">
        <v>61</v>
      </c>
    </row>
    <row r="58" spans="2:26" x14ac:dyDescent="0.25">
      <c r="B58" s="100" t="s">
        <v>319</v>
      </c>
      <c r="C58" s="101" t="s">
        <v>320</v>
      </c>
      <c r="D58" s="100" t="s">
        <v>321</v>
      </c>
      <c r="E58" s="100" t="s">
        <v>172</v>
      </c>
      <c r="F58" s="102">
        <v>0</v>
      </c>
      <c r="G58" s="102">
        <v>465</v>
      </c>
      <c r="H58" s="102">
        <v>0</v>
      </c>
      <c r="I58" s="102">
        <v>465</v>
      </c>
      <c r="J58" s="103" t="s">
        <v>301</v>
      </c>
      <c r="L58" s="113" t="s">
        <v>301</v>
      </c>
      <c r="M58" s="113" t="s">
        <v>61</v>
      </c>
      <c r="N58" s="113" t="s">
        <v>322</v>
      </c>
      <c r="O58" s="113" t="s">
        <v>323</v>
      </c>
      <c r="P58" s="110" t="s">
        <v>324</v>
      </c>
      <c r="Q58" s="111">
        <v>1994</v>
      </c>
      <c r="R58" s="111" t="s">
        <v>325</v>
      </c>
      <c r="S58" s="111" t="s">
        <v>147</v>
      </c>
      <c r="T58" s="112">
        <v>10000</v>
      </c>
      <c r="V58" s="103" t="s">
        <v>301</v>
      </c>
      <c r="W58" s="103" t="s">
        <v>326</v>
      </c>
      <c r="X58" s="103" t="s">
        <v>172</v>
      </c>
      <c r="Y58" s="103" t="s">
        <v>327</v>
      </c>
      <c r="Z58" s="104" t="s">
        <v>61</v>
      </c>
    </row>
    <row r="59" spans="2:26" x14ac:dyDescent="0.25">
      <c r="B59" s="100" t="s">
        <v>328</v>
      </c>
      <c r="C59" s="101" t="s">
        <v>329</v>
      </c>
      <c r="D59" s="100" t="s">
        <v>330</v>
      </c>
      <c r="E59" s="100" t="s">
        <v>130</v>
      </c>
      <c r="F59" s="102">
        <v>300</v>
      </c>
      <c r="G59" s="102">
        <v>650</v>
      </c>
      <c r="H59" s="102">
        <v>0</v>
      </c>
      <c r="I59" s="102">
        <v>950</v>
      </c>
      <c r="J59" s="103" t="s">
        <v>301</v>
      </c>
      <c r="L59" s="113" t="s">
        <v>301</v>
      </c>
      <c r="M59" s="113" t="s">
        <v>61</v>
      </c>
      <c r="N59" s="113" t="s">
        <v>331</v>
      </c>
      <c r="O59" s="113" t="s">
        <v>332</v>
      </c>
      <c r="P59" s="110" t="s">
        <v>333</v>
      </c>
      <c r="Q59" s="111">
        <v>1996</v>
      </c>
      <c r="R59" s="111" t="s">
        <v>334</v>
      </c>
      <c r="S59" s="111" t="s">
        <v>136</v>
      </c>
      <c r="T59" s="112">
        <v>10000</v>
      </c>
      <c r="V59" s="103" t="s">
        <v>301</v>
      </c>
      <c r="W59" s="103" t="s">
        <v>335</v>
      </c>
      <c r="X59" s="103" t="s">
        <v>172</v>
      </c>
      <c r="Y59" s="103" t="s">
        <v>336</v>
      </c>
      <c r="Z59" s="104" t="s">
        <v>61</v>
      </c>
    </row>
    <row r="60" spans="2:26" x14ac:dyDescent="0.25">
      <c r="B60" s="100" t="s">
        <v>337</v>
      </c>
      <c r="C60" s="101" t="s">
        <v>338</v>
      </c>
      <c r="D60" s="100" t="s">
        <v>326</v>
      </c>
      <c r="E60" s="100" t="s">
        <v>172</v>
      </c>
      <c r="F60" s="102">
        <v>0</v>
      </c>
      <c r="G60" s="102">
        <v>465</v>
      </c>
      <c r="H60" s="102">
        <v>0</v>
      </c>
      <c r="I60" s="102">
        <v>465</v>
      </c>
      <c r="J60" s="103" t="s">
        <v>301</v>
      </c>
      <c r="L60" s="113" t="s">
        <v>301</v>
      </c>
      <c r="M60" s="113" t="s">
        <v>61</v>
      </c>
      <c r="N60" s="113" t="s">
        <v>339</v>
      </c>
      <c r="O60" s="113" t="s">
        <v>340</v>
      </c>
      <c r="P60" s="110" t="s">
        <v>341</v>
      </c>
      <c r="Q60" s="111">
        <v>1996</v>
      </c>
      <c r="R60" s="111" t="s">
        <v>163</v>
      </c>
      <c r="S60" s="111" t="s">
        <v>147</v>
      </c>
      <c r="T60" s="112">
        <v>10000</v>
      </c>
      <c r="V60" s="103" t="s">
        <v>301</v>
      </c>
      <c r="W60" s="103" t="s">
        <v>342</v>
      </c>
      <c r="X60" s="103" t="s">
        <v>187</v>
      </c>
      <c r="Y60" s="103" t="s">
        <v>343</v>
      </c>
      <c r="Z60" s="104" t="s">
        <v>61</v>
      </c>
    </row>
    <row r="61" spans="2:26" x14ac:dyDescent="0.25">
      <c r="B61" s="100" t="s">
        <v>344</v>
      </c>
      <c r="C61" s="101" t="s">
        <v>345</v>
      </c>
      <c r="D61" s="100" t="s">
        <v>331</v>
      </c>
      <c r="E61" s="100" t="s">
        <v>130</v>
      </c>
      <c r="F61" s="102">
        <v>300</v>
      </c>
      <c r="G61" s="102">
        <v>675</v>
      </c>
      <c r="H61" s="102">
        <v>0</v>
      </c>
      <c r="I61" s="102">
        <v>975</v>
      </c>
      <c r="J61" s="103" t="s">
        <v>301</v>
      </c>
      <c r="L61" s="113" t="s">
        <v>301</v>
      </c>
      <c r="M61" s="113" t="s">
        <v>61</v>
      </c>
      <c r="N61" s="113" t="s">
        <v>346</v>
      </c>
      <c r="O61" s="113" t="s">
        <v>347</v>
      </c>
      <c r="P61" s="110" t="s">
        <v>348</v>
      </c>
      <c r="Q61" s="111">
        <v>1997</v>
      </c>
      <c r="R61" s="111" t="s">
        <v>349</v>
      </c>
      <c r="S61" s="111" t="s">
        <v>136</v>
      </c>
      <c r="T61" s="112">
        <v>10000</v>
      </c>
      <c r="V61" s="103" t="s">
        <v>301</v>
      </c>
      <c r="W61" s="103" t="s">
        <v>300</v>
      </c>
      <c r="X61" s="103" t="s">
        <v>172</v>
      </c>
      <c r="Y61" s="103" t="s">
        <v>350</v>
      </c>
      <c r="Z61" s="104" t="s">
        <v>61</v>
      </c>
    </row>
    <row r="62" spans="2:26" x14ac:dyDescent="0.25">
      <c r="B62" s="100" t="s">
        <v>351</v>
      </c>
      <c r="C62" s="101" t="s">
        <v>352</v>
      </c>
      <c r="D62" s="100" t="s">
        <v>353</v>
      </c>
      <c r="E62" s="100" t="s">
        <v>130</v>
      </c>
      <c r="F62" s="102">
        <v>300</v>
      </c>
      <c r="G62" s="102">
        <v>575</v>
      </c>
      <c r="H62" s="102">
        <v>0</v>
      </c>
      <c r="I62" s="102">
        <v>875</v>
      </c>
      <c r="J62" s="103" t="s">
        <v>301</v>
      </c>
      <c r="L62" s="113" t="s">
        <v>301</v>
      </c>
      <c r="M62" s="113" t="s">
        <v>61</v>
      </c>
      <c r="N62" s="113" t="s">
        <v>354</v>
      </c>
      <c r="O62" s="113" t="s">
        <v>355</v>
      </c>
      <c r="P62" s="110" t="s">
        <v>356</v>
      </c>
      <c r="Q62" s="111">
        <v>2000</v>
      </c>
      <c r="R62" s="111" t="s">
        <v>163</v>
      </c>
      <c r="S62" s="111" t="s">
        <v>136</v>
      </c>
      <c r="T62" s="112">
        <v>10000</v>
      </c>
      <c r="V62" s="103" t="s">
        <v>301</v>
      </c>
      <c r="W62" s="103" t="s">
        <v>357</v>
      </c>
      <c r="X62" s="103" t="s">
        <v>172</v>
      </c>
      <c r="Y62" s="103" t="s">
        <v>358</v>
      </c>
      <c r="Z62" s="104" t="s">
        <v>61</v>
      </c>
    </row>
    <row r="63" spans="2:26" x14ac:dyDescent="0.25">
      <c r="B63" s="100" t="s">
        <v>359</v>
      </c>
      <c r="C63" s="101" t="s">
        <v>360</v>
      </c>
      <c r="D63" s="100" t="s">
        <v>361</v>
      </c>
      <c r="E63" s="100" t="s">
        <v>142</v>
      </c>
      <c r="F63" s="102">
        <v>0</v>
      </c>
      <c r="G63" s="102">
        <v>465</v>
      </c>
      <c r="H63" s="102">
        <v>0</v>
      </c>
      <c r="I63" s="102">
        <v>465</v>
      </c>
      <c r="J63" s="103" t="s">
        <v>301</v>
      </c>
      <c r="L63" s="113" t="s">
        <v>301</v>
      </c>
      <c r="M63" s="113" t="s">
        <v>61</v>
      </c>
      <c r="N63" s="113" t="s">
        <v>362</v>
      </c>
      <c r="O63" s="113" t="s">
        <v>363</v>
      </c>
      <c r="P63" s="110" t="s">
        <v>364</v>
      </c>
      <c r="Q63" s="111">
        <v>2007</v>
      </c>
      <c r="R63" s="111" t="s">
        <v>365</v>
      </c>
      <c r="S63" s="111" t="s">
        <v>136</v>
      </c>
      <c r="T63" s="112">
        <v>15000</v>
      </c>
      <c r="V63" s="103" t="s">
        <v>301</v>
      </c>
      <c r="W63" s="103" t="s">
        <v>366</v>
      </c>
      <c r="X63" s="103" t="s">
        <v>172</v>
      </c>
      <c r="Y63" s="103" t="s">
        <v>367</v>
      </c>
      <c r="Z63" s="104" t="s">
        <v>61</v>
      </c>
    </row>
    <row r="64" spans="2:26" x14ac:dyDescent="0.25">
      <c r="B64" s="100" t="s">
        <v>368</v>
      </c>
      <c r="C64" s="101" t="s">
        <v>369</v>
      </c>
      <c r="D64" s="100" t="s">
        <v>346</v>
      </c>
      <c r="E64" s="100" t="s">
        <v>130</v>
      </c>
      <c r="F64" s="102">
        <v>300</v>
      </c>
      <c r="G64" s="102">
        <v>675</v>
      </c>
      <c r="H64" s="102">
        <v>0</v>
      </c>
      <c r="I64" s="102">
        <v>975</v>
      </c>
      <c r="J64" s="103" t="s">
        <v>301</v>
      </c>
      <c r="L64" s="113" t="s">
        <v>301</v>
      </c>
      <c r="M64" s="113" t="s">
        <v>61</v>
      </c>
      <c r="N64" s="113" t="s">
        <v>330</v>
      </c>
      <c r="O64" s="113" t="s">
        <v>370</v>
      </c>
      <c r="P64" s="110" t="s">
        <v>371</v>
      </c>
      <c r="Q64" s="111">
        <v>2018</v>
      </c>
      <c r="R64" s="111" t="s">
        <v>372</v>
      </c>
      <c r="S64" s="111" t="s">
        <v>147</v>
      </c>
      <c r="T64" s="112">
        <v>46958.87</v>
      </c>
      <c r="V64" s="103" t="s">
        <v>301</v>
      </c>
      <c r="W64" s="103" t="s">
        <v>373</v>
      </c>
      <c r="X64" s="103" t="s">
        <v>172</v>
      </c>
      <c r="Y64" s="103" t="s">
        <v>374</v>
      </c>
      <c r="Z64" s="104" t="s">
        <v>61</v>
      </c>
    </row>
    <row r="65" spans="2:26" x14ac:dyDescent="0.25">
      <c r="B65" s="100" t="s">
        <v>375</v>
      </c>
      <c r="C65" s="101" t="s">
        <v>376</v>
      </c>
      <c r="D65" s="100" t="s">
        <v>377</v>
      </c>
      <c r="E65" s="100" t="s">
        <v>172</v>
      </c>
      <c r="F65" s="102">
        <v>0</v>
      </c>
      <c r="G65" s="102">
        <v>465</v>
      </c>
      <c r="H65" s="102">
        <v>0</v>
      </c>
      <c r="I65" s="102">
        <v>465</v>
      </c>
      <c r="J65" s="103" t="s">
        <v>301</v>
      </c>
      <c r="L65" s="113" t="s">
        <v>301</v>
      </c>
      <c r="M65" s="113" t="s">
        <v>61</v>
      </c>
      <c r="N65" s="113" t="s">
        <v>353</v>
      </c>
      <c r="O65" s="113" t="s">
        <v>378</v>
      </c>
      <c r="P65" s="110" t="s">
        <v>379</v>
      </c>
      <c r="Q65" s="111">
        <v>2018</v>
      </c>
      <c r="R65" s="111" t="s">
        <v>372</v>
      </c>
      <c r="S65" s="111" t="s">
        <v>147</v>
      </c>
      <c r="T65" s="112">
        <v>46958.87</v>
      </c>
      <c r="V65" s="103" t="s">
        <v>301</v>
      </c>
      <c r="W65" s="103" t="s">
        <v>321</v>
      </c>
      <c r="X65" s="103" t="s">
        <v>172</v>
      </c>
      <c r="Y65" s="103" t="s">
        <v>380</v>
      </c>
      <c r="Z65" s="104" t="s">
        <v>61</v>
      </c>
    </row>
    <row r="66" spans="2:26" x14ac:dyDescent="0.25">
      <c r="B66" s="100" t="s">
        <v>381</v>
      </c>
      <c r="C66" s="101" t="s">
        <v>382</v>
      </c>
      <c r="D66" s="100" t="s">
        <v>383</v>
      </c>
      <c r="E66" s="100" t="s">
        <v>172</v>
      </c>
      <c r="F66" s="102">
        <v>0</v>
      </c>
      <c r="G66" s="102">
        <v>465</v>
      </c>
      <c r="H66" s="102">
        <v>0</v>
      </c>
      <c r="I66" s="102">
        <v>465</v>
      </c>
      <c r="J66" s="103" t="s">
        <v>301</v>
      </c>
      <c r="L66" s="113" t="s">
        <v>301</v>
      </c>
      <c r="M66" s="113" t="s">
        <v>61</v>
      </c>
      <c r="N66" s="113" t="s">
        <v>384</v>
      </c>
      <c r="O66" s="113" t="s">
        <v>385</v>
      </c>
      <c r="P66" s="110" t="s">
        <v>386</v>
      </c>
      <c r="Q66" s="111">
        <v>2018</v>
      </c>
      <c r="R66" s="111" t="s">
        <v>372</v>
      </c>
      <c r="S66" s="111" t="s">
        <v>147</v>
      </c>
      <c r="T66" s="112">
        <v>46958.87</v>
      </c>
      <c r="V66" s="103" t="s">
        <v>301</v>
      </c>
      <c r="W66" s="103" t="s">
        <v>314</v>
      </c>
      <c r="X66" s="103" t="s">
        <v>130</v>
      </c>
      <c r="Y66" s="103" t="s">
        <v>315</v>
      </c>
      <c r="Z66" s="104" t="s">
        <v>61</v>
      </c>
    </row>
    <row r="67" spans="2:26" x14ac:dyDescent="0.25">
      <c r="B67" s="100" t="s">
        <v>387</v>
      </c>
      <c r="C67" s="101" t="s">
        <v>388</v>
      </c>
      <c r="D67" s="100" t="s">
        <v>384</v>
      </c>
      <c r="E67" s="100" t="s">
        <v>130</v>
      </c>
      <c r="F67" s="102">
        <v>300</v>
      </c>
      <c r="G67" s="102">
        <v>405</v>
      </c>
      <c r="H67" s="102">
        <v>0</v>
      </c>
      <c r="I67" s="102">
        <v>705</v>
      </c>
      <c r="J67" s="103" t="s">
        <v>301</v>
      </c>
      <c r="L67" s="113" t="s">
        <v>301</v>
      </c>
      <c r="M67" s="113" t="s">
        <v>61</v>
      </c>
      <c r="N67" s="113" t="s">
        <v>389</v>
      </c>
      <c r="O67" s="113" t="s">
        <v>390</v>
      </c>
      <c r="P67" s="110" t="s">
        <v>391</v>
      </c>
      <c r="Q67" s="111">
        <v>2018</v>
      </c>
      <c r="R67" s="111" t="s">
        <v>372</v>
      </c>
      <c r="S67" s="111" t="s">
        <v>147</v>
      </c>
      <c r="T67" s="112">
        <v>46958.87</v>
      </c>
      <c r="V67" s="103" t="s">
        <v>301</v>
      </c>
      <c r="W67" s="103" t="s">
        <v>377</v>
      </c>
      <c r="X67" s="103" t="s">
        <v>172</v>
      </c>
      <c r="Y67" s="103" t="s">
        <v>392</v>
      </c>
      <c r="Z67" s="104" t="s">
        <v>61</v>
      </c>
    </row>
    <row r="68" spans="2:26" x14ac:dyDescent="0.25">
      <c r="B68" s="100" t="s">
        <v>393</v>
      </c>
      <c r="C68" s="101" t="s">
        <v>394</v>
      </c>
      <c r="D68" s="100" t="s">
        <v>395</v>
      </c>
      <c r="E68" s="100" t="s">
        <v>172</v>
      </c>
      <c r="F68" s="102">
        <v>0</v>
      </c>
      <c r="G68" s="102">
        <v>465</v>
      </c>
      <c r="H68" s="102">
        <v>0</v>
      </c>
      <c r="I68" s="102">
        <v>465</v>
      </c>
      <c r="J68" s="103" t="s">
        <v>301</v>
      </c>
      <c r="L68" s="113" t="s">
        <v>301</v>
      </c>
      <c r="M68" s="113" t="s">
        <v>61</v>
      </c>
      <c r="N68" s="113" t="s">
        <v>342</v>
      </c>
      <c r="O68" s="113" t="s">
        <v>343</v>
      </c>
      <c r="P68" s="110" t="s">
        <v>396</v>
      </c>
      <c r="Q68" s="111">
        <v>2022</v>
      </c>
      <c r="R68" s="111" t="s">
        <v>397</v>
      </c>
      <c r="S68" s="111" t="s">
        <v>136</v>
      </c>
      <c r="T68" s="112">
        <v>49960.78</v>
      </c>
      <c r="V68" s="103" t="s">
        <v>301</v>
      </c>
      <c r="W68" s="103" t="s">
        <v>398</v>
      </c>
      <c r="X68" s="103" t="s">
        <v>172</v>
      </c>
      <c r="Y68" s="103" t="s">
        <v>399</v>
      </c>
      <c r="Z68" s="104" t="s">
        <v>61</v>
      </c>
    </row>
    <row r="69" spans="2:26" x14ac:dyDescent="0.25">
      <c r="B69" s="100" t="s">
        <v>400</v>
      </c>
      <c r="C69" s="101" t="s">
        <v>401</v>
      </c>
      <c r="D69" s="100" t="s">
        <v>373</v>
      </c>
      <c r="E69" s="100" t="s">
        <v>142</v>
      </c>
      <c r="F69" s="102">
        <v>0</v>
      </c>
      <c r="G69" s="102">
        <v>465</v>
      </c>
      <c r="H69" s="102">
        <v>0</v>
      </c>
      <c r="I69" s="102">
        <v>465</v>
      </c>
      <c r="J69" s="103" t="s">
        <v>301</v>
      </c>
      <c r="P69" s="110"/>
      <c r="Q69" s="111"/>
      <c r="R69" s="111"/>
      <c r="S69" s="111"/>
      <c r="T69" s="112"/>
      <c r="V69" s="103" t="s">
        <v>301</v>
      </c>
      <c r="W69" s="103" t="s">
        <v>395</v>
      </c>
      <c r="X69" s="103" t="s">
        <v>172</v>
      </c>
      <c r="Y69" s="103" t="s">
        <v>402</v>
      </c>
      <c r="Z69" s="104" t="s">
        <v>61</v>
      </c>
    </row>
    <row r="70" spans="2:26" x14ac:dyDescent="0.25">
      <c r="B70" s="100" t="s">
        <v>403</v>
      </c>
      <c r="C70" s="101" t="s">
        <v>404</v>
      </c>
      <c r="D70" s="100" t="s">
        <v>405</v>
      </c>
      <c r="E70" s="100" t="s">
        <v>172</v>
      </c>
      <c r="F70" s="102">
        <v>0</v>
      </c>
      <c r="G70" s="102">
        <v>465</v>
      </c>
      <c r="H70" s="102">
        <v>0</v>
      </c>
      <c r="I70" s="102">
        <v>465</v>
      </c>
      <c r="J70" s="103" t="s">
        <v>301</v>
      </c>
      <c r="P70" s="110"/>
      <c r="Q70" s="111"/>
      <c r="R70" s="111"/>
      <c r="S70" s="111"/>
      <c r="T70" s="112"/>
      <c r="V70" s="103" t="s">
        <v>301</v>
      </c>
      <c r="W70" s="103" t="s">
        <v>405</v>
      </c>
      <c r="X70" s="103" t="s">
        <v>172</v>
      </c>
      <c r="Y70" s="103" t="s">
        <v>406</v>
      </c>
      <c r="Z70" s="104" t="s">
        <v>61</v>
      </c>
    </row>
    <row r="71" spans="2:26" x14ac:dyDescent="0.25">
      <c r="B71" s="100" t="s">
        <v>407</v>
      </c>
      <c r="C71" s="101" t="s">
        <v>408</v>
      </c>
      <c r="D71" s="100" t="s">
        <v>389</v>
      </c>
      <c r="E71" s="100" t="s">
        <v>130</v>
      </c>
      <c r="F71" s="102">
        <v>300</v>
      </c>
      <c r="G71" s="102">
        <v>490</v>
      </c>
      <c r="H71" s="102">
        <v>0</v>
      </c>
      <c r="I71" s="102">
        <v>790</v>
      </c>
      <c r="J71" s="103" t="s">
        <v>301</v>
      </c>
      <c r="P71" s="110"/>
      <c r="Q71" s="111"/>
      <c r="R71" s="111"/>
      <c r="S71" s="111"/>
      <c r="T71" s="112"/>
      <c r="V71" s="103" t="s">
        <v>301</v>
      </c>
      <c r="W71" s="103" t="s">
        <v>362</v>
      </c>
      <c r="X71" s="103" t="s">
        <v>130</v>
      </c>
      <c r="Y71" s="103" t="s">
        <v>363</v>
      </c>
      <c r="Z71" s="104" t="s">
        <v>61</v>
      </c>
    </row>
    <row r="72" spans="2:26" x14ac:dyDescent="0.25">
      <c r="B72" s="100" t="s">
        <v>409</v>
      </c>
      <c r="C72" s="101" t="s">
        <v>410</v>
      </c>
      <c r="D72" s="100" t="s">
        <v>411</v>
      </c>
      <c r="E72" s="100" t="s">
        <v>172</v>
      </c>
      <c r="F72" s="102">
        <v>0</v>
      </c>
      <c r="G72" s="102">
        <v>465</v>
      </c>
      <c r="H72" s="102">
        <v>0</v>
      </c>
      <c r="I72" s="102">
        <v>465</v>
      </c>
      <c r="J72" s="103" t="s">
        <v>301</v>
      </c>
      <c r="P72" s="110"/>
      <c r="Q72" s="111"/>
      <c r="R72" s="111"/>
      <c r="S72" s="111"/>
      <c r="T72" s="112"/>
      <c r="V72" s="103" t="s">
        <v>301</v>
      </c>
      <c r="W72" s="103" t="s">
        <v>412</v>
      </c>
      <c r="X72" s="103" t="s">
        <v>187</v>
      </c>
      <c r="Y72" s="103" t="s">
        <v>413</v>
      </c>
      <c r="Z72" s="104" t="s">
        <v>61</v>
      </c>
    </row>
    <row r="73" spans="2:26" x14ac:dyDescent="0.25">
      <c r="B73" s="100" t="s">
        <v>414</v>
      </c>
      <c r="C73" s="101" t="s">
        <v>415</v>
      </c>
      <c r="D73" s="100" t="s">
        <v>416</v>
      </c>
      <c r="E73" s="100" t="s">
        <v>172</v>
      </c>
      <c r="F73" s="102">
        <v>0</v>
      </c>
      <c r="G73" s="102">
        <v>465</v>
      </c>
      <c r="H73" s="102">
        <v>0</v>
      </c>
      <c r="I73" s="102">
        <v>465</v>
      </c>
      <c r="J73" s="103" t="s">
        <v>301</v>
      </c>
      <c r="P73" s="110"/>
      <c r="Q73" s="111"/>
      <c r="R73" s="111"/>
      <c r="S73" s="111"/>
      <c r="T73" s="112"/>
      <c r="V73" s="103" t="s">
        <v>301</v>
      </c>
      <c r="W73" s="103" t="s">
        <v>322</v>
      </c>
      <c r="X73" s="103" t="s">
        <v>130</v>
      </c>
      <c r="Y73" s="103" t="s">
        <v>323</v>
      </c>
      <c r="Z73" s="104" t="s">
        <v>61</v>
      </c>
    </row>
    <row r="74" spans="2:26" x14ac:dyDescent="0.25">
      <c r="B74" s="100" t="s">
        <v>417</v>
      </c>
      <c r="C74" s="101" t="s">
        <v>418</v>
      </c>
      <c r="D74" s="100" t="s">
        <v>357</v>
      </c>
      <c r="E74" s="100" t="s">
        <v>172</v>
      </c>
      <c r="F74" s="102">
        <v>0</v>
      </c>
      <c r="G74" s="102">
        <v>465</v>
      </c>
      <c r="H74" s="102">
        <v>0</v>
      </c>
      <c r="I74" s="102">
        <v>465</v>
      </c>
      <c r="J74" s="103" t="s">
        <v>301</v>
      </c>
      <c r="P74" s="110"/>
      <c r="Q74" s="111"/>
      <c r="R74" s="111"/>
      <c r="S74" s="111"/>
      <c r="T74" s="112"/>
      <c r="V74" s="103" t="s">
        <v>301</v>
      </c>
      <c r="W74" s="103" t="s">
        <v>302</v>
      </c>
      <c r="X74" s="103" t="s">
        <v>187</v>
      </c>
      <c r="Y74" s="103" t="s">
        <v>303</v>
      </c>
      <c r="Z74" s="104" t="s">
        <v>61</v>
      </c>
    </row>
    <row r="75" spans="2:26" x14ac:dyDescent="0.25">
      <c r="B75" s="100"/>
      <c r="C75" s="101"/>
      <c r="D75" s="100"/>
      <c r="E75" s="100"/>
      <c r="F75" s="102"/>
      <c r="G75" s="102"/>
      <c r="H75" s="102"/>
      <c r="I75" s="102"/>
      <c r="J75" s="103"/>
      <c r="P75" s="110"/>
      <c r="Q75" s="111"/>
      <c r="R75" s="111"/>
      <c r="S75" s="111"/>
      <c r="T75" s="112"/>
      <c r="V75" s="103" t="s">
        <v>301</v>
      </c>
      <c r="W75" s="103" t="s">
        <v>416</v>
      </c>
      <c r="X75" s="103" t="s">
        <v>172</v>
      </c>
      <c r="Y75" s="103" t="s">
        <v>419</v>
      </c>
      <c r="Z75" s="104" t="s">
        <v>61</v>
      </c>
    </row>
    <row r="76" spans="2:26" x14ac:dyDescent="0.25">
      <c r="B76" s="100"/>
      <c r="C76" s="101"/>
      <c r="D76" s="100"/>
      <c r="E76" s="100"/>
      <c r="F76" s="102"/>
      <c r="G76" s="102"/>
      <c r="H76" s="102"/>
      <c r="I76" s="102"/>
      <c r="J76" s="102"/>
      <c r="P76" s="110"/>
      <c r="Q76" s="111"/>
      <c r="R76" s="111"/>
      <c r="S76" s="111"/>
      <c r="T76" s="112"/>
      <c r="V76" s="103" t="s">
        <v>301</v>
      </c>
      <c r="W76" s="103" t="s">
        <v>313</v>
      </c>
      <c r="X76" s="103" t="s">
        <v>172</v>
      </c>
      <c r="Y76" s="103" t="s">
        <v>420</v>
      </c>
      <c r="Z76" s="104" t="s">
        <v>61</v>
      </c>
    </row>
    <row r="77" spans="2:26" x14ac:dyDescent="0.25">
      <c r="B77" s="100"/>
      <c r="C77" s="101"/>
      <c r="D77" s="100"/>
      <c r="E77" s="100"/>
      <c r="F77" s="102"/>
      <c r="G77" s="102"/>
      <c r="H77" s="102"/>
      <c r="I77" s="102"/>
      <c r="J77" s="102"/>
      <c r="P77" s="110"/>
      <c r="Q77" s="111"/>
      <c r="R77" s="111"/>
      <c r="S77" s="111"/>
      <c r="T77" s="112"/>
      <c r="V77" s="103" t="s">
        <v>301</v>
      </c>
      <c r="W77" s="103" t="s">
        <v>331</v>
      </c>
      <c r="X77" s="103" t="s">
        <v>130</v>
      </c>
      <c r="Y77" s="103" t="s">
        <v>332</v>
      </c>
      <c r="Z77" s="104" t="s">
        <v>61</v>
      </c>
    </row>
    <row r="78" spans="2:26" x14ac:dyDescent="0.25">
      <c r="B78" s="100"/>
      <c r="C78" s="101"/>
      <c r="D78" s="100"/>
      <c r="E78" s="100"/>
      <c r="F78" s="102"/>
      <c r="G78" s="102"/>
      <c r="H78" s="102"/>
      <c r="I78" s="102"/>
      <c r="J78" s="102"/>
      <c r="P78" s="110"/>
      <c r="Q78" s="111"/>
      <c r="R78" s="111"/>
      <c r="S78" s="111"/>
      <c r="T78" s="112"/>
      <c r="V78" s="103" t="s">
        <v>301</v>
      </c>
      <c r="W78" s="103" t="s">
        <v>383</v>
      </c>
      <c r="X78" s="103" t="s">
        <v>172</v>
      </c>
      <c r="Y78" s="103" t="s">
        <v>421</v>
      </c>
      <c r="Z78" s="104" t="s">
        <v>61</v>
      </c>
    </row>
    <row r="79" spans="2:26" x14ac:dyDescent="0.25">
      <c r="B79" s="100"/>
      <c r="C79" s="101"/>
      <c r="D79" s="100"/>
      <c r="E79" s="100"/>
      <c r="F79" s="102"/>
      <c r="G79" s="102"/>
      <c r="H79" s="102"/>
      <c r="I79" s="102"/>
      <c r="J79" s="102"/>
      <c r="P79" s="110"/>
      <c r="Q79" s="111"/>
      <c r="R79" s="111"/>
      <c r="S79" s="111"/>
      <c r="T79" s="112"/>
      <c r="V79" s="103" t="s">
        <v>301</v>
      </c>
      <c r="W79" s="103" t="s">
        <v>354</v>
      </c>
      <c r="X79" s="103" t="s">
        <v>130</v>
      </c>
      <c r="Y79" s="103" t="s">
        <v>355</v>
      </c>
      <c r="Z79" s="104" t="s">
        <v>61</v>
      </c>
    </row>
    <row r="80" spans="2:26" x14ac:dyDescent="0.25">
      <c r="B80" s="100"/>
      <c r="C80" s="101"/>
      <c r="D80" s="100"/>
      <c r="E80" s="100"/>
      <c r="F80" s="102"/>
      <c r="G80" s="102"/>
      <c r="H80" s="102"/>
      <c r="I80" s="102"/>
      <c r="J80" s="102"/>
      <c r="P80" s="110"/>
      <c r="Q80" s="111"/>
      <c r="R80" s="111"/>
      <c r="S80" s="111"/>
      <c r="T80" s="112"/>
      <c r="V80" s="103" t="s">
        <v>301</v>
      </c>
      <c r="W80" s="103" t="s">
        <v>339</v>
      </c>
      <c r="X80" s="103" t="s">
        <v>130</v>
      </c>
      <c r="Y80" s="103" t="s">
        <v>340</v>
      </c>
      <c r="Z80" s="104" t="s">
        <v>61</v>
      </c>
    </row>
    <row r="81" spans="2:26" x14ac:dyDescent="0.25">
      <c r="B81" s="100"/>
      <c r="C81" s="101"/>
      <c r="D81" s="100"/>
      <c r="E81" s="100"/>
      <c r="F81" s="102"/>
      <c r="G81" s="102"/>
      <c r="H81" s="102"/>
      <c r="I81" s="102"/>
      <c r="J81" s="102"/>
      <c r="P81" s="110"/>
      <c r="Q81" s="111"/>
      <c r="R81" s="111"/>
      <c r="S81" s="111"/>
      <c r="T81" s="112"/>
      <c r="V81" s="103" t="s">
        <v>301</v>
      </c>
      <c r="W81" s="103" t="s">
        <v>361</v>
      </c>
      <c r="X81" s="103" t="s">
        <v>172</v>
      </c>
      <c r="Y81" s="103" t="s">
        <v>422</v>
      </c>
      <c r="Z81" s="104" t="s">
        <v>61</v>
      </c>
    </row>
    <row r="82" spans="2:26" x14ac:dyDescent="0.25">
      <c r="B82" s="100"/>
      <c r="C82" s="101"/>
      <c r="D82" s="100"/>
      <c r="E82" s="100"/>
      <c r="F82" s="102"/>
      <c r="G82" s="102"/>
      <c r="H82" s="102"/>
      <c r="I82" s="102"/>
      <c r="J82" s="102"/>
      <c r="P82" s="110"/>
      <c r="Q82" s="111"/>
      <c r="R82" s="111"/>
      <c r="S82" s="111"/>
      <c r="T82" s="112"/>
      <c r="V82" s="103" t="s">
        <v>301</v>
      </c>
      <c r="W82" s="103" t="s">
        <v>346</v>
      </c>
      <c r="X82" s="103" t="s">
        <v>130</v>
      </c>
      <c r="Y82" s="103" t="s">
        <v>347</v>
      </c>
      <c r="Z82" s="104" t="s">
        <v>61</v>
      </c>
    </row>
    <row r="83" spans="2:26" x14ac:dyDescent="0.25">
      <c r="B83" s="100"/>
      <c r="C83" s="101"/>
      <c r="D83" s="100"/>
      <c r="E83" s="100"/>
      <c r="F83" s="102"/>
      <c r="G83" s="102"/>
      <c r="H83" s="102"/>
      <c r="I83" s="102"/>
      <c r="J83" s="102"/>
      <c r="P83" s="110"/>
      <c r="Q83" s="111"/>
      <c r="R83" s="111"/>
      <c r="S83" s="111"/>
      <c r="T83" s="112"/>
      <c r="V83" s="103" t="s">
        <v>301</v>
      </c>
      <c r="W83" s="103" t="s">
        <v>411</v>
      </c>
      <c r="X83" s="103" t="s">
        <v>172</v>
      </c>
      <c r="Y83" s="103" t="s">
        <v>423</v>
      </c>
      <c r="Z83" s="104" t="s">
        <v>61</v>
      </c>
    </row>
    <row r="84" spans="2:26" x14ac:dyDescent="0.25">
      <c r="B84" s="100"/>
      <c r="C84" s="101"/>
      <c r="D84" s="100"/>
      <c r="E84" s="100"/>
      <c r="F84" s="102"/>
      <c r="G84" s="102"/>
      <c r="H84" s="102"/>
      <c r="I84" s="102"/>
      <c r="J84" s="102"/>
      <c r="P84" s="110"/>
      <c r="Q84" s="111"/>
      <c r="R84" s="111"/>
      <c r="S84" s="111"/>
      <c r="T84" s="112"/>
      <c r="V84" s="103" t="s">
        <v>301</v>
      </c>
      <c r="W84" s="103" t="s">
        <v>330</v>
      </c>
      <c r="X84" s="103" t="s">
        <v>130</v>
      </c>
      <c r="Y84" s="103" t="s">
        <v>370</v>
      </c>
      <c r="Z84" s="104" t="s">
        <v>61</v>
      </c>
    </row>
    <row r="85" spans="2:26" x14ac:dyDescent="0.25">
      <c r="B85" s="100"/>
      <c r="C85" s="101"/>
      <c r="D85" s="100"/>
      <c r="E85" s="100"/>
      <c r="F85" s="102"/>
      <c r="G85" s="102"/>
      <c r="H85" s="102"/>
      <c r="I85" s="102"/>
      <c r="J85" s="102"/>
      <c r="P85" s="110"/>
      <c r="Q85" s="111"/>
      <c r="R85" s="111"/>
      <c r="S85" s="111"/>
      <c r="T85" s="112"/>
      <c r="V85" s="103" t="s">
        <v>301</v>
      </c>
      <c r="W85" s="103" t="s">
        <v>353</v>
      </c>
      <c r="X85" s="103" t="s">
        <v>130</v>
      </c>
      <c r="Y85" s="103" t="s">
        <v>378</v>
      </c>
      <c r="Z85" s="104" t="s">
        <v>61</v>
      </c>
    </row>
    <row r="86" spans="2:26" x14ac:dyDescent="0.25">
      <c r="B86" s="100"/>
      <c r="C86" s="101"/>
      <c r="D86" s="100"/>
      <c r="E86" s="100"/>
      <c r="F86" s="102"/>
      <c r="G86" s="102"/>
      <c r="H86" s="102"/>
      <c r="I86" s="102"/>
      <c r="J86" s="102"/>
      <c r="P86" s="110"/>
      <c r="Q86" s="111"/>
      <c r="R86" s="111"/>
      <c r="S86" s="111"/>
      <c r="T86" s="112"/>
      <c r="V86" s="103" t="s">
        <v>301</v>
      </c>
      <c r="W86" s="103" t="s">
        <v>384</v>
      </c>
      <c r="X86" s="103" t="s">
        <v>130</v>
      </c>
      <c r="Y86" s="103" t="s">
        <v>385</v>
      </c>
      <c r="Z86" s="104" t="s">
        <v>61</v>
      </c>
    </row>
    <row r="87" spans="2:26" x14ac:dyDescent="0.25">
      <c r="B87" s="100"/>
      <c r="C87" s="101"/>
      <c r="D87" s="100"/>
      <c r="E87" s="100"/>
      <c r="F87" s="102"/>
      <c r="G87" s="102"/>
      <c r="H87" s="102"/>
      <c r="I87" s="102"/>
      <c r="J87" s="102"/>
      <c r="P87" s="110"/>
      <c r="Q87" s="111"/>
      <c r="R87" s="111"/>
      <c r="S87" s="111"/>
      <c r="T87" s="112"/>
      <c r="V87" s="103" t="s">
        <v>301</v>
      </c>
      <c r="W87" s="103" t="s">
        <v>389</v>
      </c>
      <c r="X87" s="103" t="s">
        <v>130</v>
      </c>
      <c r="Y87" s="103" t="s">
        <v>390</v>
      </c>
      <c r="Z87" s="104" t="s">
        <v>61</v>
      </c>
    </row>
    <row r="88" spans="2:26" x14ac:dyDescent="0.25">
      <c r="B88" s="100"/>
      <c r="C88" s="101"/>
      <c r="D88" s="100"/>
      <c r="E88" s="100"/>
      <c r="F88" s="102"/>
      <c r="G88" s="102"/>
      <c r="H88" s="102"/>
      <c r="I88" s="102"/>
      <c r="J88" s="102"/>
      <c r="P88" s="110"/>
      <c r="Q88" s="111"/>
      <c r="R88" s="111"/>
      <c r="S88" s="111"/>
      <c r="T88" s="112"/>
      <c r="V88" s="104"/>
      <c r="W88" s="104"/>
      <c r="X88" s="104"/>
      <c r="Y88" s="104"/>
      <c r="Z88" s="104"/>
    </row>
    <row r="89" spans="2:26" x14ac:dyDescent="0.25">
      <c r="B89" s="100"/>
      <c r="C89" s="101"/>
      <c r="D89" s="100"/>
      <c r="E89" s="100"/>
      <c r="F89" s="102"/>
      <c r="G89" s="102"/>
      <c r="H89" s="102"/>
      <c r="I89" s="102"/>
      <c r="J89" s="102"/>
      <c r="P89" s="110"/>
      <c r="Q89" s="111"/>
      <c r="R89" s="111"/>
      <c r="S89" s="111"/>
      <c r="T89" s="112"/>
      <c r="V89" s="104"/>
      <c r="W89" s="104"/>
      <c r="X89" s="104"/>
      <c r="Y89" s="104"/>
      <c r="Z89" s="104"/>
    </row>
    <row r="90" spans="2:26" x14ac:dyDescent="0.25">
      <c r="B90" s="126"/>
      <c r="C90" s="127"/>
      <c r="D90" s="126"/>
      <c r="E90" s="126"/>
      <c r="F90" s="128"/>
      <c r="G90" s="128"/>
      <c r="H90" s="128"/>
      <c r="I90" s="128"/>
      <c r="J90" s="128"/>
      <c r="L90" s="125"/>
      <c r="M90" s="125"/>
      <c r="N90" s="125"/>
      <c r="O90" s="125"/>
      <c r="P90" s="129"/>
      <c r="Q90" s="130"/>
      <c r="R90" s="130"/>
      <c r="S90" s="130"/>
      <c r="T90" s="131"/>
      <c r="V90" s="105"/>
      <c r="W90" s="105"/>
      <c r="X90" s="105"/>
      <c r="Y90" s="105"/>
      <c r="Z90" s="105"/>
    </row>
    <row r="91" spans="2:26" x14ac:dyDescent="0.25">
      <c r="B91" s="126"/>
      <c r="C91" s="127"/>
      <c r="D91" s="126"/>
      <c r="E91" s="126"/>
      <c r="F91" s="128"/>
      <c r="G91" s="128"/>
      <c r="H91" s="128"/>
      <c r="I91" s="128"/>
      <c r="J91" s="125"/>
      <c r="L91" s="125"/>
      <c r="M91" s="125"/>
      <c r="N91" s="125"/>
      <c r="O91" s="125"/>
      <c r="P91" s="129"/>
      <c r="Q91" s="130"/>
      <c r="R91" s="130"/>
      <c r="S91" s="130"/>
      <c r="T91" s="131"/>
      <c r="V91" s="105"/>
      <c r="W91" s="105"/>
      <c r="X91" s="105"/>
      <c r="Y91" s="105"/>
      <c r="Z91" s="105"/>
    </row>
    <row r="92" spans="2:26" x14ac:dyDescent="0.25">
      <c r="B92" s="100"/>
      <c r="C92" s="101"/>
      <c r="D92" s="100"/>
      <c r="E92" s="100"/>
      <c r="F92" s="102"/>
      <c r="G92" s="102"/>
      <c r="H92" s="102"/>
      <c r="I92" s="102"/>
      <c r="P92" s="110"/>
      <c r="Q92" s="111"/>
      <c r="R92" s="111"/>
      <c r="S92" s="111"/>
      <c r="T92" s="112"/>
      <c r="V92" s="104"/>
      <c r="W92" s="104"/>
      <c r="X92" s="104"/>
      <c r="Y92" s="104"/>
      <c r="Z92" s="104"/>
    </row>
    <row r="93" spans="2:26" x14ac:dyDescent="0.25">
      <c r="B93" s="100" t="s">
        <v>424</v>
      </c>
      <c r="C93" s="101" t="s">
        <v>425</v>
      </c>
      <c r="D93" s="100" t="s">
        <v>426</v>
      </c>
      <c r="E93" s="100" t="s">
        <v>130</v>
      </c>
      <c r="F93" s="102">
        <v>300</v>
      </c>
      <c r="G93" s="102">
        <v>1000</v>
      </c>
      <c r="H93" s="102">
        <v>0</v>
      </c>
      <c r="I93" s="102">
        <v>1300</v>
      </c>
      <c r="J93" s="103" t="s">
        <v>427</v>
      </c>
      <c r="L93" s="113" t="s">
        <v>427</v>
      </c>
      <c r="M93" s="113" t="s">
        <v>61</v>
      </c>
      <c r="N93" s="113" t="s">
        <v>428</v>
      </c>
      <c r="O93" s="113" t="s">
        <v>429</v>
      </c>
      <c r="P93" s="110" t="s">
        <v>430</v>
      </c>
      <c r="Q93" s="111">
        <v>1999</v>
      </c>
      <c r="R93" s="111" t="s">
        <v>163</v>
      </c>
      <c r="S93" s="111" t="s">
        <v>136</v>
      </c>
      <c r="T93" s="112">
        <v>10000</v>
      </c>
      <c r="V93" s="103" t="s">
        <v>427</v>
      </c>
      <c r="W93" s="103" t="s">
        <v>431</v>
      </c>
      <c r="X93" s="103" t="s">
        <v>187</v>
      </c>
      <c r="Y93" s="103" t="s">
        <v>65</v>
      </c>
      <c r="Z93" s="104" t="s">
        <v>61</v>
      </c>
    </row>
    <row r="94" spans="2:26" x14ac:dyDescent="0.25">
      <c r="B94" s="100" t="s">
        <v>432</v>
      </c>
      <c r="C94" s="101" t="s">
        <v>433</v>
      </c>
      <c r="D94" s="100" t="s">
        <v>434</v>
      </c>
      <c r="E94" s="100" t="s">
        <v>172</v>
      </c>
      <c r="F94" s="102">
        <v>0</v>
      </c>
      <c r="G94" s="102">
        <v>465</v>
      </c>
      <c r="H94" s="102">
        <v>0</v>
      </c>
      <c r="I94" s="102">
        <v>465</v>
      </c>
      <c r="J94" s="103" t="s">
        <v>427</v>
      </c>
      <c r="L94" s="113" t="s">
        <v>427</v>
      </c>
      <c r="M94" s="113" t="s">
        <v>61</v>
      </c>
      <c r="N94" s="113" t="s">
        <v>435</v>
      </c>
      <c r="O94" s="113" t="s">
        <v>436</v>
      </c>
      <c r="P94" s="110" t="s">
        <v>437</v>
      </c>
      <c r="Q94" s="111">
        <v>1999</v>
      </c>
      <c r="R94" s="111" t="s">
        <v>163</v>
      </c>
      <c r="S94" s="111" t="s">
        <v>147</v>
      </c>
      <c r="T94" s="112">
        <v>10000</v>
      </c>
      <c r="V94" s="103" t="s">
        <v>427</v>
      </c>
      <c r="W94" s="103" t="s">
        <v>438</v>
      </c>
      <c r="X94" s="103" t="s">
        <v>130</v>
      </c>
      <c r="Y94" s="103" t="s">
        <v>439</v>
      </c>
      <c r="Z94" s="104" t="s">
        <v>61</v>
      </c>
    </row>
    <row r="95" spans="2:26" x14ac:dyDescent="0.25">
      <c r="B95" s="100" t="s">
        <v>440</v>
      </c>
      <c r="C95" s="101" t="s">
        <v>441</v>
      </c>
      <c r="D95" s="100" t="s">
        <v>442</v>
      </c>
      <c r="E95" s="100" t="s">
        <v>172</v>
      </c>
      <c r="F95" s="102">
        <v>0</v>
      </c>
      <c r="G95" s="102">
        <v>465</v>
      </c>
      <c r="H95" s="102">
        <v>0</v>
      </c>
      <c r="I95" s="102">
        <v>465</v>
      </c>
      <c r="J95" s="103" t="s">
        <v>427</v>
      </c>
      <c r="L95" s="113" t="s">
        <v>427</v>
      </c>
      <c r="M95" s="113" t="s">
        <v>61</v>
      </c>
      <c r="N95" s="113" t="s">
        <v>443</v>
      </c>
      <c r="O95" s="113" t="s">
        <v>444</v>
      </c>
      <c r="P95" s="110" t="s">
        <v>445</v>
      </c>
      <c r="Q95" s="111">
        <v>2000</v>
      </c>
      <c r="R95" s="111" t="s">
        <v>163</v>
      </c>
      <c r="S95" s="111" t="s">
        <v>147</v>
      </c>
      <c r="T95" s="112">
        <v>10000</v>
      </c>
      <c r="V95" s="103" t="s">
        <v>427</v>
      </c>
      <c r="W95" s="103" t="s">
        <v>446</v>
      </c>
      <c r="X95" s="103" t="s">
        <v>172</v>
      </c>
      <c r="Y95" s="103" t="s">
        <v>447</v>
      </c>
      <c r="Z95" s="104" t="s">
        <v>61</v>
      </c>
    </row>
    <row r="96" spans="2:26" x14ac:dyDescent="0.25">
      <c r="B96" s="100" t="s">
        <v>448</v>
      </c>
      <c r="C96" s="101" t="s">
        <v>449</v>
      </c>
      <c r="D96" s="100" t="s">
        <v>450</v>
      </c>
      <c r="E96" s="100" t="s">
        <v>130</v>
      </c>
      <c r="F96" s="102">
        <v>300</v>
      </c>
      <c r="G96" s="102">
        <v>675</v>
      </c>
      <c r="H96" s="102">
        <v>0</v>
      </c>
      <c r="I96" s="102">
        <v>975</v>
      </c>
      <c r="J96" s="103" t="s">
        <v>427</v>
      </c>
      <c r="L96" s="113" t="s">
        <v>427</v>
      </c>
      <c r="M96" s="113" t="s">
        <v>61</v>
      </c>
      <c r="N96" s="113" t="s">
        <v>451</v>
      </c>
      <c r="O96" s="113" t="s">
        <v>452</v>
      </c>
      <c r="P96" s="110" t="s">
        <v>453</v>
      </c>
      <c r="Q96" s="111">
        <v>2000</v>
      </c>
      <c r="R96" s="111" t="s">
        <v>454</v>
      </c>
      <c r="S96" s="111" t="s">
        <v>136</v>
      </c>
      <c r="T96" s="112">
        <v>10000</v>
      </c>
      <c r="V96" s="103" t="s">
        <v>427</v>
      </c>
      <c r="W96" s="103" t="s">
        <v>426</v>
      </c>
      <c r="X96" s="103" t="s">
        <v>130</v>
      </c>
      <c r="Y96" s="103" t="s">
        <v>455</v>
      </c>
      <c r="Z96" s="104" t="s">
        <v>61</v>
      </c>
    </row>
    <row r="97" spans="2:26" x14ac:dyDescent="0.25">
      <c r="B97" s="100" t="s">
        <v>456</v>
      </c>
      <c r="C97" s="101" t="s">
        <v>457</v>
      </c>
      <c r="D97" s="100" t="s">
        <v>438</v>
      </c>
      <c r="E97" s="100" t="s">
        <v>130</v>
      </c>
      <c r="F97" s="102">
        <v>300</v>
      </c>
      <c r="G97" s="102">
        <v>665</v>
      </c>
      <c r="H97" s="102">
        <v>0</v>
      </c>
      <c r="I97" s="102">
        <v>965</v>
      </c>
      <c r="J97" s="103" t="s">
        <v>427</v>
      </c>
      <c r="L97" s="113" t="s">
        <v>427</v>
      </c>
      <c r="M97" s="113" t="s">
        <v>61</v>
      </c>
      <c r="N97" s="113" t="s">
        <v>438</v>
      </c>
      <c r="O97" s="113" t="s">
        <v>439</v>
      </c>
      <c r="P97" s="110" t="s">
        <v>458</v>
      </c>
      <c r="Q97" s="111">
        <v>2005</v>
      </c>
      <c r="R97" s="111" t="s">
        <v>163</v>
      </c>
      <c r="S97" s="111" t="s">
        <v>147</v>
      </c>
      <c r="T97" s="112">
        <v>13000</v>
      </c>
      <c r="V97" s="103" t="s">
        <v>427</v>
      </c>
      <c r="W97" s="103" t="s">
        <v>459</v>
      </c>
      <c r="X97" s="103" t="s">
        <v>130</v>
      </c>
      <c r="Y97" s="103" t="s">
        <v>460</v>
      </c>
      <c r="Z97" s="104" t="s">
        <v>61</v>
      </c>
    </row>
    <row r="98" spans="2:26" x14ac:dyDescent="0.25">
      <c r="B98" s="100" t="s">
        <v>461</v>
      </c>
      <c r="C98" s="101" t="s">
        <v>462</v>
      </c>
      <c r="D98" s="100" t="s">
        <v>463</v>
      </c>
      <c r="E98" s="100" t="s">
        <v>130</v>
      </c>
      <c r="F98" s="102">
        <v>300</v>
      </c>
      <c r="G98" s="102">
        <v>900</v>
      </c>
      <c r="H98" s="102">
        <v>0</v>
      </c>
      <c r="I98" s="102">
        <v>1200</v>
      </c>
      <c r="J98" s="103" t="s">
        <v>427</v>
      </c>
      <c r="L98" s="113" t="s">
        <v>427</v>
      </c>
      <c r="M98" s="113" t="s">
        <v>61</v>
      </c>
      <c r="N98" s="113" t="s">
        <v>464</v>
      </c>
      <c r="O98" s="113" t="s">
        <v>465</v>
      </c>
      <c r="P98" s="110" t="s">
        <v>466</v>
      </c>
      <c r="Q98" s="111">
        <v>2005</v>
      </c>
      <c r="R98" s="111" t="s">
        <v>365</v>
      </c>
      <c r="S98" s="111" t="s">
        <v>147</v>
      </c>
      <c r="T98" s="112">
        <v>13000</v>
      </c>
      <c r="V98" s="103" t="s">
        <v>427</v>
      </c>
      <c r="W98" s="103" t="s">
        <v>467</v>
      </c>
      <c r="X98" s="103" t="s">
        <v>187</v>
      </c>
      <c r="Y98" s="103" t="s">
        <v>468</v>
      </c>
      <c r="Z98" s="104" t="s">
        <v>61</v>
      </c>
    </row>
    <row r="99" spans="2:26" x14ac:dyDescent="0.25">
      <c r="B99" s="100" t="s">
        <v>469</v>
      </c>
      <c r="C99" s="101" t="s">
        <v>470</v>
      </c>
      <c r="D99" s="100" t="s">
        <v>471</v>
      </c>
      <c r="E99" s="100" t="s">
        <v>172</v>
      </c>
      <c r="F99" s="102">
        <v>0</v>
      </c>
      <c r="G99" s="102">
        <v>465</v>
      </c>
      <c r="H99" s="102">
        <v>0</v>
      </c>
      <c r="I99" s="102">
        <v>465</v>
      </c>
      <c r="J99" s="103" t="s">
        <v>427</v>
      </c>
      <c r="L99" s="113" t="s">
        <v>427</v>
      </c>
      <c r="M99" s="113" t="s">
        <v>61</v>
      </c>
      <c r="N99" s="113" t="s">
        <v>472</v>
      </c>
      <c r="O99" s="113" t="s">
        <v>473</v>
      </c>
      <c r="P99" s="110" t="s">
        <v>474</v>
      </c>
      <c r="Q99" s="111">
        <v>2005</v>
      </c>
      <c r="R99" s="111" t="s">
        <v>454</v>
      </c>
      <c r="S99" s="111" t="s">
        <v>136</v>
      </c>
      <c r="T99" s="112">
        <v>13000</v>
      </c>
      <c r="V99" s="103" t="s">
        <v>427</v>
      </c>
      <c r="W99" s="103" t="s">
        <v>475</v>
      </c>
      <c r="X99" s="103" t="s">
        <v>172</v>
      </c>
      <c r="Y99" s="103" t="s">
        <v>476</v>
      </c>
      <c r="Z99" s="104" t="s">
        <v>61</v>
      </c>
    </row>
    <row r="100" spans="2:26" x14ac:dyDescent="0.25">
      <c r="B100" s="100" t="s">
        <v>477</v>
      </c>
      <c r="C100" s="101" t="s">
        <v>478</v>
      </c>
      <c r="D100" s="100" t="s">
        <v>479</v>
      </c>
      <c r="E100" s="100" t="s">
        <v>172</v>
      </c>
      <c r="F100" s="102">
        <v>0</v>
      </c>
      <c r="G100" s="102">
        <v>465</v>
      </c>
      <c r="H100" s="102">
        <v>0</v>
      </c>
      <c r="I100" s="102">
        <v>465</v>
      </c>
      <c r="J100" s="103" t="s">
        <v>427</v>
      </c>
      <c r="L100" s="113" t="s">
        <v>427</v>
      </c>
      <c r="M100" s="113" t="s">
        <v>61</v>
      </c>
      <c r="N100" s="113" t="s">
        <v>480</v>
      </c>
      <c r="O100" s="113" t="s">
        <v>481</v>
      </c>
      <c r="P100" s="110" t="s">
        <v>482</v>
      </c>
      <c r="Q100" s="111">
        <v>2005</v>
      </c>
      <c r="R100" s="111" t="s">
        <v>163</v>
      </c>
      <c r="S100" s="111" t="s">
        <v>136</v>
      </c>
      <c r="T100" s="112">
        <v>13000</v>
      </c>
      <c r="V100" s="103" t="s">
        <v>427</v>
      </c>
      <c r="W100" s="103" t="s">
        <v>483</v>
      </c>
      <c r="X100" s="103" t="s">
        <v>172</v>
      </c>
      <c r="Y100" s="103" t="s">
        <v>484</v>
      </c>
      <c r="Z100" s="104" t="s">
        <v>61</v>
      </c>
    </row>
    <row r="101" spans="2:26" x14ac:dyDescent="0.25">
      <c r="B101" s="100" t="s">
        <v>485</v>
      </c>
      <c r="C101" s="101" t="s">
        <v>486</v>
      </c>
      <c r="D101" s="100" t="s">
        <v>487</v>
      </c>
      <c r="E101" s="100" t="s">
        <v>130</v>
      </c>
      <c r="F101" s="102">
        <v>300</v>
      </c>
      <c r="G101" s="102">
        <v>900</v>
      </c>
      <c r="H101" s="102">
        <v>0</v>
      </c>
      <c r="I101" s="102">
        <v>1200</v>
      </c>
      <c r="J101" s="103" t="s">
        <v>427</v>
      </c>
      <c r="L101" s="113" t="s">
        <v>427</v>
      </c>
      <c r="M101" s="113" t="s">
        <v>61</v>
      </c>
      <c r="N101" s="113" t="s">
        <v>488</v>
      </c>
      <c r="O101" s="113" t="s">
        <v>489</v>
      </c>
      <c r="P101" s="110" t="s">
        <v>490</v>
      </c>
      <c r="Q101" s="111">
        <v>2007</v>
      </c>
      <c r="R101" s="111" t="s">
        <v>491</v>
      </c>
      <c r="S101" s="111" t="s">
        <v>147</v>
      </c>
      <c r="T101" s="112">
        <v>15000</v>
      </c>
      <c r="V101" s="103" t="s">
        <v>427</v>
      </c>
      <c r="W101" s="103" t="s">
        <v>492</v>
      </c>
      <c r="X101" s="103" t="s">
        <v>172</v>
      </c>
      <c r="Y101" s="103" t="s">
        <v>493</v>
      </c>
      <c r="Z101" s="104" t="s">
        <v>61</v>
      </c>
    </row>
    <row r="102" spans="2:26" x14ac:dyDescent="0.25">
      <c r="B102" s="100" t="s">
        <v>494</v>
      </c>
      <c r="C102" s="101" t="s">
        <v>495</v>
      </c>
      <c r="D102" s="100" t="s">
        <v>496</v>
      </c>
      <c r="E102" s="100" t="s">
        <v>130</v>
      </c>
      <c r="F102" s="102">
        <v>300</v>
      </c>
      <c r="G102" s="102">
        <v>600</v>
      </c>
      <c r="H102" s="102">
        <v>0</v>
      </c>
      <c r="I102" s="102">
        <v>900</v>
      </c>
      <c r="J102" s="103" t="s">
        <v>427</v>
      </c>
      <c r="L102" s="113" t="s">
        <v>427</v>
      </c>
      <c r="M102" s="113" t="s">
        <v>61</v>
      </c>
      <c r="N102" s="113" t="s">
        <v>497</v>
      </c>
      <c r="O102" s="113" t="s">
        <v>498</v>
      </c>
      <c r="P102" s="110" t="s">
        <v>499</v>
      </c>
      <c r="Q102" s="111">
        <v>2008</v>
      </c>
      <c r="R102" s="111" t="s">
        <v>491</v>
      </c>
      <c r="S102" s="111" t="s">
        <v>136</v>
      </c>
      <c r="T102" s="112">
        <v>16000</v>
      </c>
      <c r="V102" s="103" t="s">
        <v>427</v>
      </c>
      <c r="W102" s="103" t="s">
        <v>500</v>
      </c>
      <c r="X102" s="103" t="s">
        <v>172</v>
      </c>
      <c r="Y102" s="103" t="s">
        <v>501</v>
      </c>
      <c r="Z102" s="104" t="s">
        <v>61</v>
      </c>
    </row>
    <row r="103" spans="2:26" x14ac:dyDescent="0.25">
      <c r="B103" s="100" t="s">
        <v>502</v>
      </c>
      <c r="C103" s="101" t="s">
        <v>503</v>
      </c>
      <c r="D103" s="100" t="s">
        <v>504</v>
      </c>
      <c r="E103" s="100" t="s">
        <v>172</v>
      </c>
      <c r="F103" s="102">
        <v>0</v>
      </c>
      <c r="G103" s="102">
        <v>465</v>
      </c>
      <c r="H103" s="102">
        <v>0</v>
      </c>
      <c r="I103" s="102">
        <v>465</v>
      </c>
      <c r="J103" s="103" t="s">
        <v>427</v>
      </c>
      <c r="L103" s="113" t="s">
        <v>427</v>
      </c>
      <c r="M103" s="113" t="s">
        <v>61</v>
      </c>
      <c r="N103" s="113" t="s">
        <v>505</v>
      </c>
      <c r="O103" s="113" t="s">
        <v>506</v>
      </c>
      <c r="P103" s="110" t="s">
        <v>507</v>
      </c>
      <c r="Q103" s="111">
        <v>2008</v>
      </c>
      <c r="R103" s="111" t="s">
        <v>163</v>
      </c>
      <c r="S103" s="111" t="s">
        <v>136</v>
      </c>
      <c r="T103" s="112">
        <v>16000</v>
      </c>
      <c r="V103" s="103" t="s">
        <v>427</v>
      </c>
      <c r="W103" s="103" t="s">
        <v>508</v>
      </c>
      <c r="X103" s="103" t="s">
        <v>130</v>
      </c>
      <c r="Y103" s="103" t="s">
        <v>509</v>
      </c>
      <c r="Z103" s="104" t="s">
        <v>61</v>
      </c>
    </row>
    <row r="104" spans="2:26" x14ac:dyDescent="0.25">
      <c r="B104" s="100" t="s">
        <v>510</v>
      </c>
      <c r="C104" s="101" t="s">
        <v>511</v>
      </c>
      <c r="D104" s="100" t="s">
        <v>512</v>
      </c>
      <c r="E104" s="100" t="s">
        <v>130</v>
      </c>
      <c r="F104" s="102">
        <v>300</v>
      </c>
      <c r="G104" s="102">
        <v>900</v>
      </c>
      <c r="H104" s="102">
        <v>0</v>
      </c>
      <c r="I104" s="102">
        <v>1200</v>
      </c>
      <c r="J104" s="103" t="s">
        <v>427</v>
      </c>
      <c r="L104" s="113" t="s">
        <v>427</v>
      </c>
      <c r="M104" s="113" t="s">
        <v>61</v>
      </c>
      <c r="N104" s="113" t="s">
        <v>426</v>
      </c>
      <c r="O104" s="113" t="s">
        <v>455</v>
      </c>
      <c r="P104" s="110" t="s">
        <v>513</v>
      </c>
      <c r="Q104" s="111">
        <v>2013</v>
      </c>
      <c r="R104" s="111" t="s">
        <v>514</v>
      </c>
      <c r="S104" s="111" t="s">
        <v>147</v>
      </c>
      <c r="T104" s="112">
        <v>21000</v>
      </c>
      <c r="V104" s="103" t="s">
        <v>427</v>
      </c>
      <c r="W104" s="103" t="s">
        <v>515</v>
      </c>
      <c r="X104" s="103" t="s">
        <v>172</v>
      </c>
      <c r="Y104" s="103" t="s">
        <v>516</v>
      </c>
      <c r="Z104" s="104" t="s">
        <v>61</v>
      </c>
    </row>
    <row r="105" spans="2:26" x14ac:dyDescent="0.25">
      <c r="B105" s="100" t="s">
        <v>517</v>
      </c>
      <c r="C105" s="101" t="s">
        <v>518</v>
      </c>
      <c r="D105" s="100" t="s">
        <v>519</v>
      </c>
      <c r="E105" s="100" t="s">
        <v>172</v>
      </c>
      <c r="F105" s="102">
        <v>0</v>
      </c>
      <c r="G105" s="102">
        <v>465</v>
      </c>
      <c r="H105" s="102">
        <v>0</v>
      </c>
      <c r="I105" s="102">
        <v>465</v>
      </c>
      <c r="J105" s="103" t="s">
        <v>427</v>
      </c>
      <c r="L105" s="113" t="s">
        <v>427</v>
      </c>
      <c r="M105" s="113" t="s">
        <v>61</v>
      </c>
      <c r="N105" s="113" t="s">
        <v>520</v>
      </c>
      <c r="O105" s="113" t="s">
        <v>521</v>
      </c>
      <c r="P105" s="110" t="s">
        <v>522</v>
      </c>
      <c r="Q105" s="111">
        <v>2018</v>
      </c>
      <c r="R105" s="111" t="s">
        <v>523</v>
      </c>
      <c r="S105" s="111" t="s">
        <v>147</v>
      </c>
      <c r="T105" s="112">
        <v>63508.93</v>
      </c>
      <c r="V105" s="103" t="s">
        <v>427</v>
      </c>
      <c r="W105" s="103" t="s">
        <v>524</v>
      </c>
      <c r="X105" s="103" t="s">
        <v>172</v>
      </c>
      <c r="Y105" s="103" t="s">
        <v>525</v>
      </c>
      <c r="Z105" s="104" t="s">
        <v>61</v>
      </c>
    </row>
    <row r="106" spans="2:26" x14ac:dyDescent="0.25">
      <c r="B106" s="100" t="s">
        <v>526</v>
      </c>
      <c r="C106" s="101" t="s">
        <v>527</v>
      </c>
      <c r="D106" s="100" t="s">
        <v>528</v>
      </c>
      <c r="E106" s="100" t="s">
        <v>172</v>
      </c>
      <c r="F106" s="102">
        <v>0</v>
      </c>
      <c r="G106" s="102">
        <v>465</v>
      </c>
      <c r="H106" s="102">
        <v>0</v>
      </c>
      <c r="I106" s="102">
        <v>465</v>
      </c>
      <c r="J106" s="103" t="s">
        <v>427</v>
      </c>
      <c r="L106" s="113" t="s">
        <v>427</v>
      </c>
      <c r="M106" s="113" t="s">
        <v>61</v>
      </c>
      <c r="N106" s="113" t="s">
        <v>529</v>
      </c>
      <c r="O106" s="113" t="s">
        <v>530</v>
      </c>
      <c r="P106" s="110" t="s">
        <v>531</v>
      </c>
      <c r="Q106" s="111">
        <v>2018</v>
      </c>
      <c r="R106" s="111" t="s">
        <v>532</v>
      </c>
      <c r="S106" s="111" t="s">
        <v>147</v>
      </c>
      <c r="T106" s="112">
        <v>56687.360000000001</v>
      </c>
      <c r="V106" s="103" t="s">
        <v>427</v>
      </c>
      <c r="W106" s="103" t="s">
        <v>533</v>
      </c>
      <c r="X106" s="103" t="s">
        <v>172</v>
      </c>
      <c r="Y106" s="103" t="s">
        <v>534</v>
      </c>
      <c r="Z106" s="104" t="s">
        <v>61</v>
      </c>
    </row>
    <row r="107" spans="2:26" x14ac:dyDescent="0.25">
      <c r="B107" s="100" t="s">
        <v>535</v>
      </c>
      <c r="C107" s="101" t="s">
        <v>536</v>
      </c>
      <c r="D107" s="100" t="s">
        <v>537</v>
      </c>
      <c r="E107" s="100" t="s">
        <v>172</v>
      </c>
      <c r="F107" s="102">
        <v>0</v>
      </c>
      <c r="G107" s="102">
        <v>465</v>
      </c>
      <c r="H107" s="102">
        <v>0</v>
      </c>
      <c r="I107" s="102">
        <v>465</v>
      </c>
      <c r="J107" s="103" t="s">
        <v>427</v>
      </c>
      <c r="L107" s="113" t="s">
        <v>427</v>
      </c>
      <c r="M107" s="113" t="s">
        <v>61</v>
      </c>
      <c r="N107" s="113" t="s">
        <v>538</v>
      </c>
      <c r="O107" s="113" t="s">
        <v>539</v>
      </c>
      <c r="P107" s="110" t="s">
        <v>540</v>
      </c>
      <c r="Q107" s="111">
        <v>2018</v>
      </c>
      <c r="R107" s="111" t="s">
        <v>541</v>
      </c>
      <c r="S107" s="111" t="s">
        <v>147</v>
      </c>
      <c r="T107" s="112">
        <v>56687.360000000001</v>
      </c>
      <c r="V107" s="103" t="s">
        <v>427</v>
      </c>
      <c r="W107" s="103" t="s">
        <v>542</v>
      </c>
      <c r="X107" s="103" t="s">
        <v>172</v>
      </c>
      <c r="Y107" s="103" t="s">
        <v>543</v>
      </c>
      <c r="Z107" s="104" t="s">
        <v>61</v>
      </c>
    </row>
    <row r="108" spans="2:26" x14ac:dyDescent="0.25">
      <c r="B108" s="100" t="s">
        <v>544</v>
      </c>
      <c r="C108" s="101" t="s">
        <v>545</v>
      </c>
      <c r="D108" s="100" t="s">
        <v>546</v>
      </c>
      <c r="E108" s="100" t="s">
        <v>130</v>
      </c>
      <c r="F108" s="102">
        <v>300</v>
      </c>
      <c r="G108" s="102">
        <v>1000</v>
      </c>
      <c r="H108" s="102">
        <v>0</v>
      </c>
      <c r="I108" s="102">
        <v>1300</v>
      </c>
      <c r="J108" s="103" t="s">
        <v>427</v>
      </c>
      <c r="L108" s="113" t="s">
        <v>427</v>
      </c>
      <c r="M108" s="113" t="s">
        <v>61</v>
      </c>
      <c r="N108" s="113" t="s">
        <v>547</v>
      </c>
      <c r="O108" s="113" t="s">
        <v>548</v>
      </c>
      <c r="P108" s="110" t="s">
        <v>549</v>
      </c>
      <c r="Q108" s="111">
        <v>2018</v>
      </c>
      <c r="R108" s="111" t="s">
        <v>541</v>
      </c>
      <c r="S108" s="111" t="s">
        <v>147</v>
      </c>
      <c r="T108" s="112">
        <v>56687.360000000001</v>
      </c>
      <c r="V108" s="103" t="s">
        <v>427</v>
      </c>
      <c r="W108" s="103" t="s">
        <v>428</v>
      </c>
      <c r="X108" s="103" t="s">
        <v>130</v>
      </c>
      <c r="Y108" s="103" t="s">
        <v>429</v>
      </c>
      <c r="Z108" s="104" t="s">
        <v>61</v>
      </c>
    </row>
    <row r="109" spans="2:26" x14ac:dyDescent="0.25">
      <c r="B109" s="100" t="s">
        <v>550</v>
      </c>
      <c r="C109" s="101" t="s">
        <v>551</v>
      </c>
      <c r="D109" s="100" t="s">
        <v>497</v>
      </c>
      <c r="E109" s="100" t="s">
        <v>130</v>
      </c>
      <c r="F109" s="102">
        <v>300</v>
      </c>
      <c r="G109" s="102">
        <v>1000</v>
      </c>
      <c r="H109" s="102">
        <v>0</v>
      </c>
      <c r="I109" s="102">
        <v>1300</v>
      </c>
      <c r="J109" s="103" t="s">
        <v>427</v>
      </c>
      <c r="L109" s="113" t="s">
        <v>427</v>
      </c>
      <c r="M109" s="113" t="s">
        <v>61</v>
      </c>
      <c r="N109" s="113" t="s">
        <v>552</v>
      </c>
      <c r="O109" s="113" t="s">
        <v>553</v>
      </c>
      <c r="P109" s="110" t="s">
        <v>554</v>
      </c>
      <c r="Q109" s="111">
        <v>2018</v>
      </c>
      <c r="R109" s="111" t="s">
        <v>555</v>
      </c>
      <c r="S109" s="111" t="s">
        <v>147</v>
      </c>
      <c r="T109" s="112">
        <v>56687.360000000001</v>
      </c>
      <c r="V109" s="103" t="s">
        <v>427</v>
      </c>
      <c r="W109" s="103" t="s">
        <v>556</v>
      </c>
      <c r="X109" s="103" t="s">
        <v>172</v>
      </c>
      <c r="Y109" s="103" t="s">
        <v>557</v>
      </c>
      <c r="Z109" s="104" t="s">
        <v>61</v>
      </c>
    </row>
    <row r="110" spans="2:26" x14ac:dyDescent="0.25">
      <c r="B110" s="100" t="s">
        <v>558</v>
      </c>
      <c r="C110" s="101" t="s">
        <v>559</v>
      </c>
      <c r="D110" s="100" t="s">
        <v>560</v>
      </c>
      <c r="E110" s="100" t="s">
        <v>130</v>
      </c>
      <c r="F110" s="102">
        <v>300</v>
      </c>
      <c r="G110" s="102">
        <v>675</v>
      </c>
      <c r="H110" s="102">
        <v>0</v>
      </c>
      <c r="I110" s="102">
        <v>975</v>
      </c>
      <c r="J110" s="103" t="s">
        <v>427</v>
      </c>
      <c r="L110" s="113" t="s">
        <v>427</v>
      </c>
      <c r="M110" s="113" t="s">
        <v>61</v>
      </c>
      <c r="N110" s="113" t="s">
        <v>561</v>
      </c>
      <c r="O110" s="113" t="s">
        <v>562</v>
      </c>
      <c r="P110" s="110" t="s">
        <v>563</v>
      </c>
      <c r="Q110" s="111">
        <v>2018</v>
      </c>
      <c r="R110" s="111" t="s">
        <v>564</v>
      </c>
      <c r="S110" s="111" t="s">
        <v>136</v>
      </c>
      <c r="T110" s="112">
        <v>63508.93</v>
      </c>
      <c r="V110" s="103" t="s">
        <v>427</v>
      </c>
      <c r="W110" s="103" t="s">
        <v>434</v>
      </c>
      <c r="X110" s="103" t="s">
        <v>172</v>
      </c>
      <c r="Y110" s="103" t="s">
        <v>565</v>
      </c>
      <c r="Z110" s="104" t="s">
        <v>61</v>
      </c>
    </row>
    <row r="111" spans="2:26" x14ac:dyDescent="0.25">
      <c r="B111" s="100" t="s">
        <v>566</v>
      </c>
      <c r="C111" s="101" t="s">
        <v>567</v>
      </c>
      <c r="D111" s="100" t="s">
        <v>568</v>
      </c>
      <c r="E111" s="100" t="s">
        <v>130</v>
      </c>
      <c r="F111" s="102">
        <v>300</v>
      </c>
      <c r="G111" s="102">
        <v>900</v>
      </c>
      <c r="H111" s="102">
        <v>0</v>
      </c>
      <c r="I111" s="102">
        <v>1200</v>
      </c>
      <c r="J111" s="103" t="s">
        <v>427</v>
      </c>
      <c r="L111" s="113" t="s">
        <v>427</v>
      </c>
      <c r="M111" s="113" t="s">
        <v>61</v>
      </c>
      <c r="N111" s="113" t="s">
        <v>569</v>
      </c>
      <c r="O111" s="113" t="s">
        <v>570</v>
      </c>
      <c r="P111" s="110" t="s">
        <v>571</v>
      </c>
      <c r="Q111" s="111">
        <v>2018</v>
      </c>
      <c r="R111" s="111" t="s">
        <v>572</v>
      </c>
      <c r="S111" s="111" t="s">
        <v>147</v>
      </c>
      <c r="T111" s="112">
        <v>79879.520000000004</v>
      </c>
      <c r="V111" s="103" t="s">
        <v>427</v>
      </c>
      <c r="W111" s="103" t="s">
        <v>573</v>
      </c>
      <c r="X111" s="103" t="s">
        <v>138</v>
      </c>
      <c r="Y111" s="103" t="s">
        <v>574</v>
      </c>
      <c r="Z111" s="104" t="s">
        <v>61</v>
      </c>
    </row>
    <row r="112" spans="2:26" x14ac:dyDescent="0.25">
      <c r="B112" s="100" t="s">
        <v>575</v>
      </c>
      <c r="C112" s="101" t="s">
        <v>576</v>
      </c>
      <c r="D112" s="100" t="s">
        <v>500</v>
      </c>
      <c r="E112" s="100" t="s">
        <v>172</v>
      </c>
      <c r="F112" s="102">
        <v>0</v>
      </c>
      <c r="G112" s="102">
        <v>465</v>
      </c>
      <c r="H112" s="102">
        <v>0</v>
      </c>
      <c r="I112" s="102">
        <v>465</v>
      </c>
      <c r="J112" s="103" t="s">
        <v>427</v>
      </c>
      <c r="L112" s="113" t="s">
        <v>427</v>
      </c>
      <c r="M112" s="113" t="s">
        <v>61</v>
      </c>
      <c r="N112" s="113" t="s">
        <v>577</v>
      </c>
      <c r="O112" s="113" t="s">
        <v>578</v>
      </c>
      <c r="P112" s="110" t="s">
        <v>579</v>
      </c>
      <c r="Q112" s="111">
        <v>2018</v>
      </c>
      <c r="R112" s="111" t="s">
        <v>580</v>
      </c>
      <c r="S112" s="111" t="s">
        <v>147</v>
      </c>
      <c r="T112" s="112">
        <v>68264</v>
      </c>
      <c r="V112" s="103" t="s">
        <v>427</v>
      </c>
      <c r="W112" s="103" t="s">
        <v>581</v>
      </c>
      <c r="X112" s="103" t="s">
        <v>172</v>
      </c>
      <c r="Y112" s="103" t="s">
        <v>582</v>
      </c>
      <c r="Z112" s="104" t="s">
        <v>61</v>
      </c>
    </row>
    <row r="113" spans="2:26" x14ac:dyDescent="0.25">
      <c r="B113" s="100" t="s">
        <v>583</v>
      </c>
      <c r="C113" s="101" t="s">
        <v>584</v>
      </c>
      <c r="D113" s="100" t="s">
        <v>585</v>
      </c>
      <c r="E113" s="100" t="s">
        <v>172</v>
      </c>
      <c r="F113" s="102">
        <v>0</v>
      </c>
      <c r="G113" s="102">
        <v>465</v>
      </c>
      <c r="H113" s="102">
        <v>0</v>
      </c>
      <c r="I113" s="102">
        <v>465</v>
      </c>
      <c r="J113" s="103" t="s">
        <v>427</v>
      </c>
      <c r="L113" s="113" t="s">
        <v>427</v>
      </c>
      <c r="M113" s="113" t="s">
        <v>61</v>
      </c>
      <c r="N113" s="113" t="s">
        <v>586</v>
      </c>
      <c r="O113" s="113" t="s">
        <v>587</v>
      </c>
      <c r="P113" s="110" t="s">
        <v>588</v>
      </c>
      <c r="Q113" s="111">
        <v>2018</v>
      </c>
      <c r="R113" s="111" t="s">
        <v>589</v>
      </c>
      <c r="S113" s="111" t="s">
        <v>147</v>
      </c>
      <c r="T113" s="112">
        <v>56687.360000000001</v>
      </c>
      <c r="V113" s="103" t="s">
        <v>427</v>
      </c>
      <c r="W113" s="103" t="s">
        <v>590</v>
      </c>
      <c r="X113" s="103" t="s">
        <v>172</v>
      </c>
      <c r="Y113" s="103" t="s">
        <v>591</v>
      </c>
      <c r="Z113" s="104" t="s">
        <v>61</v>
      </c>
    </row>
    <row r="114" spans="2:26" x14ac:dyDescent="0.25">
      <c r="B114" s="100" t="s">
        <v>592</v>
      </c>
      <c r="C114" s="101" t="s">
        <v>593</v>
      </c>
      <c r="D114" s="100" t="s">
        <v>594</v>
      </c>
      <c r="E114" s="100" t="s">
        <v>130</v>
      </c>
      <c r="F114" s="102">
        <v>300</v>
      </c>
      <c r="G114" s="102">
        <v>564</v>
      </c>
      <c r="H114" s="102">
        <v>0</v>
      </c>
      <c r="I114" s="102">
        <v>864</v>
      </c>
      <c r="J114" s="103" t="s">
        <v>427</v>
      </c>
      <c r="L114" s="113" t="s">
        <v>427</v>
      </c>
      <c r="M114" s="113" t="s">
        <v>61</v>
      </c>
      <c r="N114" s="113" t="s">
        <v>595</v>
      </c>
      <c r="O114" s="113" t="s">
        <v>596</v>
      </c>
      <c r="P114" s="110" t="s">
        <v>597</v>
      </c>
      <c r="Q114" s="111">
        <v>2018</v>
      </c>
      <c r="R114" s="111" t="s">
        <v>580</v>
      </c>
      <c r="S114" s="111" t="s">
        <v>147</v>
      </c>
      <c r="T114" s="112">
        <v>68264</v>
      </c>
      <c r="V114" s="103" t="s">
        <v>427</v>
      </c>
      <c r="W114" s="103" t="s">
        <v>598</v>
      </c>
      <c r="X114" s="103" t="s">
        <v>172</v>
      </c>
      <c r="Y114" s="103" t="s">
        <v>599</v>
      </c>
      <c r="Z114" s="104" t="s">
        <v>61</v>
      </c>
    </row>
    <row r="115" spans="2:26" x14ac:dyDescent="0.25">
      <c r="B115" s="100" t="s">
        <v>600</v>
      </c>
      <c r="C115" s="101" t="s">
        <v>601</v>
      </c>
      <c r="D115" s="100" t="s">
        <v>602</v>
      </c>
      <c r="E115" s="100" t="s">
        <v>172</v>
      </c>
      <c r="F115" s="102">
        <v>0</v>
      </c>
      <c r="G115" s="102">
        <v>465</v>
      </c>
      <c r="H115" s="102">
        <v>0</v>
      </c>
      <c r="I115" s="102">
        <v>465</v>
      </c>
      <c r="J115" s="103" t="s">
        <v>427</v>
      </c>
      <c r="L115" s="113" t="s">
        <v>427</v>
      </c>
      <c r="M115" s="113" t="s">
        <v>61</v>
      </c>
      <c r="N115" s="113" t="s">
        <v>603</v>
      </c>
      <c r="O115" s="113" t="s">
        <v>604</v>
      </c>
      <c r="P115" s="110" t="s">
        <v>605</v>
      </c>
      <c r="Q115" s="111">
        <v>2018</v>
      </c>
      <c r="R115" s="111" t="s">
        <v>589</v>
      </c>
      <c r="S115" s="111" t="s">
        <v>136</v>
      </c>
      <c r="T115" s="112">
        <v>56687.360000000001</v>
      </c>
      <c r="V115" s="103" t="s">
        <v>427</v>
      </c>
      <c r="W115" s="103" t="s">
        <v>606</v>
      </c>
      <c r="X115" s="103" t="s">
        <v>187</v>
      </c>
      <c r="Y115" s="103" t="s">
        <v>607</v>
      </c>
      <c r="Z115" s="104" t="s">
        <v>61</v>
      </c>
    </row>
    <row r="116" spans="2:26" x14ac:dyDescent="0.25">
      <c r="B116" s="100" t="s">
        <v>608</v>
      </c>
      <c r="C116" s="101" t="s">
        <v>609</v>
      </c>
      <c r="D116" s="100" t="s">
        <v>603</v>
      </c>
      <c r="E116" s="100" t="s">
        <v>130</v>
      </c>
      <c r="F116" s="102">
        <v>300</v>
      </c>
      <c r="G116" s="102">
        <v>900</v>
      </c>
      <c r="H116" s="102">
        <v>0</v>
      </c>
      <c r="I116" s="102">
        <v>1200</v>
      </c>
      <c r="J116" s="103" t="s">
        <v>427</v>
      </c>
      <c r="L116" s="113" t="s">
        <v>427</v>
      </c>
      <c r="M116" s="113" t="s">
        <v>61</v>
      </c>
      <c r="N116" s="113" t="s">
        <v>610</v>
      </c>
      <c r="O116" s="113" t="s">
        <v>611</v>
      </c>
      <c r="P116" s="110" t="s">
        <v>612</v>
      </c>
      <c r="Q116" s="111">
        <v>2018</v>
      </c>
      <c r="R116" s="111" t="s">
        <v>572</v>
      </c>
      <c r="S116" s="111" t="s">
        <v>136</v>
      </c>
      <c r="T116" s="112">
        <v>79879.520000000004</v>
      </c>
      <c r="V116" s="103" t="s">
        <v>427</v>
      </c>
      <c r="W116" s="103" t="s">
        <v>613</v>
      </c>
      <c r="X116" s="103" t="s">
        <v>172</v>
      </c>
      <c r="Y116" s="103" t="s">
        <v>614</v>
      </c>
      <c r="Z116" s="104" t="s">
        <v>61</v>
      </c>
    </row>
    <row r="117" spans="2:26" x14ac:dyDescent="0.25">
      <c r="B117" s="100" t="s">
        <v>615</v>
      </c>
      <c r="C117" s="101" t="s">
        <v>616</v>
      </c>
      <c r="D117" s="100" t="s">
        <v>617</v>
      </c>
      <c r="E117" s="100" t="s">
        <v>172</v>
      </c>
      <c r="F117" s="102">
        <v>0</v>
      </c>
      <c r="G117" s="102">
        <v>465</v>
      </c>
      <c r="H117" s="102">
        <v>0</v>
      </c>
      <c r="I117" s="102">
        <v>465</v>
      </c>
      <c r="J117" s="103" t="s">
        <v>427</v>
      </c>
      <c r="L117" s="113" t="s">
        <v>427</v>
      </c>
      <c r="M117" s="113" t="s">
        <v>61</v>
      </c>
      <c r="N117" s="113" t="s">
        <v>508</v>
      </c>
      <c r="O117" s="113" t="s">
        <v>509</v>
      </c>
      <c r="P117" s="110" t="s">
        <v>618</v>
      </c>
      <c r="Q117" s="111">
        <v>2020</v>
      </c>
      <c r="R117" s="111" t="s">
        <v>619</v>
      </c>
      <c r="S117" s="111" t="s">
        <v>147</v>
      </c>
      <c r="T117" s="112">
        <v>47903.44</v>
      </c>
      <c r="V117" s="103" t="s">
        <v>427</v>
      </c>
      <c r="W117" s="103" t="s">
        <v>451</v>
      </c>
      <c r="X117" s="103" t="s">
        <v>130</v>
      </c>
      <c r="Y117" s="103" t="s">
        <v>452</v>
      </c>
      <c r="Z117" s="104" t="s">
        <v>61</v>
      </c>
    </row>
    <row r="118" spans="2:26" x14ac:dyDescent="0.25">
      <c r="B118" s="100" t="s">
        <v>620</v>
      </c>
      <c r="C118" s="101" t="s">
        <v>621</v>
      </c>
      <c r="D118" s="100" t="s">
        <v>590</v>
      </c>
      <c r="E118" s="100" t="s">
        <v>172</v>
      </c>
      <c r="F118" s="102">
        <v>0</v>
      </c>
      <c r="G118" s="102">
        <v>465</v>
      </c>
      <c r="H118" s="102">
        <v>0</v>
      </c>
      <c r="I118" s="102">
        <v>465</v>
      </c>
      <c r="J118" s="103" t="s">
        <v>427</v>
      </c>
      <c r="L118" s="113" t="s">
        <v>427</v>
      </c>
      <c r="M118" s="113" t="s">
        <v>61</v>
      </c>
      <c r="N118" s="113" t="s">
        <v>546</v>
      </c>
      <c r="O118" s="113" t="s">
        <v>622</v>
      </c>
      <c r="P118" s="110" t="s">
        <v>623</v>
      </c>
      <c r="Q118" s="111">
        <v>2020</v>
      </c>
      <c r="R118" s="111" t="s">
        <v>619</v>
      </c>
      <c r="S118" s="111" t="s">
        <v>147</v>
      </c>
      <c r="T118" s="112">
        <v>47903.44</v>
      </c>
      <c r="V118" s="103" t="s">
        <v>427</v>
      </c>
      <c r="W118" s="103" t="s">
        <v>464</v>
      </c>
      <c r="X118" s="103" t="s">
        <v>172</v>
      </c>
      <c r="Y118" s="103" t="s">
        <v>465</v>
      </c>
      <c r="Z118" s="104" t="s">
        <v>61</v>
      </c>
    </row>
    <row r="119" spans="2:26" x14ac:dyDescent="0.25">
      <c r="B119" s="100" t="s">
        <v>624</v>
      </c>
      <c r="C119" s="101" t="s">
        <v>625</v>
      </c>
      <c r="D119" s="100" t="s">
        <v>626</v>
      </c>
      <c r="E119" s="100" t="s">
        <v>130</v>
      </c>
      <c r="F119" s="102">
        <v>300</v>
      </c>
      <c r="G119" s="102">
        <v>1000</v>
      </c>
      <c r="H119" s="102">
        <v>0</v>
      </c>
      <c r="I119" s="102">
        <v>1300</v>
      </c>
      <c r="J119" s="103" t="s">
        <v>427</v>
      </c>
      <c r="L119" s="113" t="s">
        <v>427</v>
      </c>
      <c r="M119" s="113" t="s">
        <v>61</v>
      </c>
      <c r="N119" s="113" t="s">
        <v>459</v>
      </c>
      <c r="O119" s="113" t="s">
        <v>460</v>
      </c>
      <c r="P119" s="110" t="s">
        <v>627</v>
      </c>
      <c r="Q119" s="111">
        <v>2020</v>
      </c>
      <c r="R119" s="111" t="s">
        <v>628</v>
      </c>
      <c r="S119" s="111" t="s">
        <v>136</v>
      </c>
      <c r="T119" s="112">
        <v>49306.29</v>
      </c>
      <c r="V119" s="103" t="s">
        <v>427</v>
      </c>
      <c r="W119" s="103" t="s">
        <v>629</v>
      </c>
      <c r="X119" s="103" t="s">
        <v>172</v>
      </c>
      <c r="Y119" s="103" t="s">
        <v>630</v>
      </c>
      <c r="Z119" s="104" t="s">
        <v>61</v>
      </c>
    </row>
    <row r="120" spans="2:26" x14ac:dyDescent="0.25">
      <c r="B120" s="100" t="s">
        <v>631</v>
      </c>
      <c r="C120" s="101" t="s">
        <v>632</v>
      </c>
      <c r="D120" s="100" t="s">
        <v>556</v>
      </c>
      <c r="E120" s="100" t="s">
        <v>172</v>
      </c>
      <c r="F120" s="102">
        <v>0</v>
      </c>
      <c r="G120" s="102">
        <v>465</v>
      </c>
      <c r="H120" s="102">
        <v>0</v>
      </c>
      <c r="I120" s="102">
        <v>465</v>
      </c>
      <c r="J120" s="103" t="s">
        <v>427</v>
      </c>
      <c r="L120" s="113" t="s">
        <v>427</v>
      </c>
      <c r="M120" s="113" t="s">
        <v>61</v>
      </c>
      <c r="N120" s="113" t="s">
        <v>633</v>
      </c>
      <c r="O120" s="113" t="s">
        <v>634</v>
      </c>
      <c r="P120" s="110" t="s">
        <v>635</v>
      </c>
      <c r="Q120" s="111">
        <v>2020</v>
      </c>
      <c r="R120" s="111" t="s">
        <v>636</v>
      </c>
      <c r="S120" s="111" t="s">
        <v>147</v>
      </c>
      <c r="T120" s="112">
        <v>70683.95</v>
      </c>
      <c r="V120" s="103" t="s">
        <v>427</v>
      </c>
      <c r="W120" s="103" t="s">
        <v>637</v>
      </c>
      <c r="X120" s="103" t="s">
        <v>172</v>
      </c>
      <c r="Y120" s="103" t="s">
        <v>638</v>
      </c>
      <c r="Z120" s="104" t="s">
        <v>61</v>
      </c>
    </row>
    <row r="121" spans="2:26" x14ac:dyDescent="0.25">
      <c r="B121" s="100" t="s">
        <v>639</v>
      </c>
      <c r="C121" s="101" t="s">
        <v>640</v>
      </c>
      <c r="D121" s="100" t="s">
        <v>581</v>
      </c>
      <c r="E121" s="100" t="s">
        <v>142</v>
      </c>
      <c r="F121" s="102">
        <v>0</v>
      </c>
      <c r="G121" s="102">
        <v>465</v>
      </c>
      <c r="H121" s="102">
        <v>0</v>
      </c>
      <c r="I121" s="102">
        <v>465</v>
      </c>
      <c r="J121" s="103" t="s">
        <v>427</v>
      </c>
      <c r="L121" s="113" t="s">
        <v>427</v>
      </c>
      <c r="M121" s="113" t="s">
        <v>61</v>
      </c>
      <c r="N121" s="113" t="s">
        <v>450</v>
      </c>
      <c r="O121" s="113" t="s">
        <v>641</v>
      </c>
      <c r="P121" s="110" t="s">
        <v>642</v>
      </c>
      <c r="Q121" s="111">
        <v>2020</v>
      </c>
      <c r="R121" s="111" t="s">
        <v>259</v>
      </c>
      <c r="S121" s="111" t="s">
        <v>147</v>
      </c>
      <c r="T121" s="112">
        <v>43799.28</v>
      </c>
      <c r="V121" s="103" t="s">
        <v>427</v>
      </c>
      <c r="W121" s="103" t="s">
        <v>643</v>
      </c>
      <c r="X121" s="103" t="s">
        <v>172</v>
      </c>
      <c r="Y121" s="103" t="s">
        <v>644</v>
      </c>
      <c r="Z121" s="104" t="s">
        <v>61</v>
      </c>
    </row>
    <row r="122" spans="2:26" x14ac:dyDescent="0.25">
      <c r="B122" s="100" t="s">
        <v>645</v>
      </c>
      <c r="C122" s="101" t="s">
        <v>646</v>
      </c>
      <c r="D122" s="100" t="s">
        <v>647</v>
      </c>
      <c r="E122" s="100" t="s">
        <v>130</v>
      </c>
      <c r="F122" s="102">
        <v>300</v>
      </c>
      <c r="G122" s="102">
        <v>900</v>
      </c>
      <c r="H122" s="102">
        <v>0</v>
      </c>
      <c r="I122" s="102">
        <v>1200</v>
      </c>
      <c r="J122" s="103" t="s">
        <v>427</v>
      </c>
      <c r="L122" s="113" t="s">
        <v>427</v>
      </c>
      <c r="M122" s="113" t="s">
        <v>61</v>
      </c>
      <c r="N122" s="113" t="s">
        <v>648</v>
      </c>
      <c r="O122" s="113" t="s">
        <v>649</v>
      </c>
      <c r="P122" s="110" t="s">
        <v>650</v>
      </c>
      <c r="Q122" s="111">
        <v>2020</v>
      </c>
      <c r="R122" s="111" t="s">
        <v>259</v>
      </c>
      <c r="S122" s="111" t="s">
        <v>147</v>
      </c>
      <c r="T122" s="112">
        <v>43799.28</v>
      </c>
      <c r="V122" s="103" t="s">
        <v>427</v>
      </c>
      <c r="W122" s="103" t="s">
        <v>651</v>
      </c>
      <c r="X122" s="103" t="s">
        <v>172</v>
      </c>
      <c r="Y122" s="103" t="s">
        <v>652</v>
      </c>
      <c r="Z122" s="104" t="s">
        <v>61</v>
      </c>
    </row>
    <row r="123" spans="2:26" s="100" customFormat="1" x14ac:dyDescent="0.25">
      <c r="B123" s="100" t="s">
        <v>653</v>
      </c>
      <c r="C123" s="101" t="s">
        <v>654</v>
      </c>
      <c r="D123" s="100" t="s">
        <v>655</v>
      </c>
      <c r="E123" s="100" t="s">
        <v>172</v>
      </c>
      <c r="F123" s="102">
        <v>0</v>
      </c>
      <c r="G123" s="102">
        <v>465</v>
      </c>
      <c r="H123" s="102">
        <v>0</v>
      </c>
      <c r="I123" s="102">
        <v>465</v>
      </c>
      <c r="J123" s="103" t="s">
        <v>427</v>
      </c>
      <c r="L123" s="113" t="s">
        <v>427</v>
      </c>
      <c r="M123" s="113" t="s">
        <v>61</v>
      </c>
      <c r="N123" s="113" t="s">
        <v>656</v>
      </c>
      <c r="O123" s="113" t="s">
        <v>657</v>
      </c>
      <c r="P123" s="110" t="s">
        <v>658</v>
      </c>
      <c r="Q123" s="111">
        <v>2020</v>
      </c>
      <c r="R123" s="111" t="s">
        <v>259</v>
      </c>
      <c r="S123" s="111" t="s">
        <v>147</v>
      </c>
      <c r="T123" s="112">
        <v>43799.28</v>
      </c>
      <c r="V123" s="103" t="s">
        <v>427</v>
      </c>
      <c r="W123" s="103" t="s">
        <v>659</v>
      </c>
      <c r="X123" s="103" t="s">
        <v>172</v>
      </c>
      <c r="Y123" s="103" t="s">
        <v>660</v>
      </c>
      <c r="Z123" s="104" t="s">
        <v>61</v>
      </c>
    </row>
    <row r="124" spans="2:26" x14ac:dyDescent="0.25">
      <c r="B124" s="100" t="s">
        <v>661</v>
      </c>
      <c r="C124" s="101" t="s">
        <v>662</v>
      </c>
      <c r="D124" s="100" t="s">
        <v>663</v>
      </c>
      <c r="E124" s="100" t="s">
        <v>130</v>
      </c>
      <c r="F124" s="102">
        <v>300</v>
      </c>
      <c r="G124" s="102">
        <v>1300</v>
      </c>
      <c r="H124" s="102">
        <v>0</v>
      </c>
      <c r="I124" s="102">
        <v>1600</v>
      </c>
      <c r="J124" s="103" t="s">
        <v>427</v>
      </c>
      <c r="L124" s="113" t="s">
        <v>427</v>
      </c>
      <c r="M124" s="113" t="s">
        <v>61</v>
      </c>
      <c r="N124" s="113" t="s">
        <v>664</v>
      </c>
      <c r="O124" s="113" t="s">
        <v>665</v>
      </c>
      <c r="P124" s="110" t="s">
        <v>666</v>
      </c>
      <c r="Q124" s="111">
        <v>2020</v>
      </c>
      <c r="R124" s="111" t="s">
        <v>259</v>
      </c>
      <c r="S124" s="111" t="s">
        <v>136</v>
      </c>
      <c r="T124" s="112">
        <v>43799.28</v>
      </c>
      <c r="V124" s="103" t="s">
        <v>427</v>
      </c>
      <c r="W124" s="103" t="s">
        <v>667</v>
      </c>
      <c r="X124" s="103" t="s">
        <v>172</v>
      </c>
      <c r="Y124" s="103" t="s">
        <v>668</v>
      </c>
      <c r="Z124" s="104" t="s">
        <v>61</v>
      </c>
    </row>
    <row r="125" spans="2:26" x14ac:dyDescent="0.25">
      <c r="B125" s="100" t="s">
        <v>669</v>
      </c>
      <c r="C125" s="101" t="s">
        <v>670</v>
      </c>
      <c r="D125" s="100" t="s">
        <v>446</v>
      </c>
      <c r="E125" s="100" t="s">
        <v>172</v>
      </c>
      <c r="F125" s="102">
        <v>0</v>
      </c>
      <c r="G125" s="102">
        <v>465</v>
      </c>
      <c r="H125" s="102">
        <v>0</v>
      </c>
      <c r="I125" s="102">
        <v>465</v>
      </c>
      <c r="J125" s="103" t="s">
        <v>427</v>
      </c>
      <c r="L125" s="113" t="s">
        <v>427</v>
      </c>
      <c r="M125" s="113" t="s">
        <v>61</v>
      </c>
      <c r="N125" s="113" t="s">
        <v>431</v>
      </c>
      <c r="O125" s="113" t="s">
        <v>65</v>
      </c>
      <c r="P125" s="110" t="s">
        <v>671</v>
      </c>
      <c r="Q125" s="111">
        <v>2021</v>
      </c>
      <c r="R125" s="111" t="s">
        <v>672</v>
      </c>
      <c r="S125" s="111" t="s">
        <v>147</v>
      </c>
      <c r="T125" s="112">
        <v>61326.97</v>
      </c>
      <c r="V125" s="103" t="s">
        <v>427</v>
      </c>
      <c r="W125" s="103" t="s">
        <v>560</v>
      </c>
      <c r="X125" s="103" t="s">
        <v>130</v>
      </c>
      <c r="Y125" s="103" t="s">
        <v>673</v>
      </c>
      <c r="Z125" s="104" t="s">
        <v>61</v>
      </c>
    </row>
    <row r="126" spans="2:26" x14ac:dyDescent="0.25">
      <c r="B126" s="100" t="s">
        <v>674</v>
      </c>
      <c r="C126" s="101" t="s">
        <v>675</v>
      </c>
      <c r="D126" s="100" t="s">
        <v>676</v>
      </c>
      <c r="E126" s="100" t="s">
        <v>172</v>
      </c>
      <c r="F126" s="102">
        <v>0</v>
      </c>
      <c r="G126" s="102">
        <v>465</v>
      </c>
      <c r="H126" s="102">
        <v>0</v>
      </c>
      <c r="I126" s="102">
        <v>465</v>
      </c>
      <c r="J126" s="103" t="s">
        <v>427</v>
      </c>
      <c r="L126" s="113" t="s">
        <v>427</v>
      </c>
      <c r="M126" s="113" t="s">
        <v>61</v>
      </c>
      <c r="N126" s="113" t="s">
        <v>677</v>
      </c>
      <c r="O126" s="113" t="s">
        <v>678</v>
      </c>
      <c r="P126" s="110" t="s">
        <v>679</v>
      </c>
      <c r="Q126" s="111">
        <v>2021</v>
      </c>
      <c r="R126" s="111" t="s">
        <v>680</v>
      </c>
      <c r="S126" s="111" t="s">
        <v>136</v>
      </c>
      <c r="T126" s="112">
        <v>61326.97</v>
      </c>
      <c r="V126" s="103" t="s">
        <v>427</v>
      </c>
      <c r="W126" s="103" t="s">
        <v>537</v>
      </c>
      <c r="X126" s="103" t="s">
        <v>172</v>
      </c>
      <c r="Y126" s="103" t="s">
        <v>681</v>
      </c>
      <c r="Z126" s="104" t="s">
        <v>61</v>
      </c>
    </row>
    <row r="127" spans="2:26" x14ac:dyDescent="0.25">
      <c r="B127" s="100" t="s">
        <v>682</v>
      </c>
      <c r="C127" s="101" t="s">
        <v>683</v>
      </c>
      <c r="D127" s="100" t="s">
        <v>684</v>
      </c>
      <c r="E127" s="100" t="s">
        <v>130</v>
      </c>
      <c r="F127" s="102">
        <v>300</v>
      </c>
      <c r="G127" s="102">
        <v>560</v>
      </c>
      <c r="H127" s="102">
        <v>0</v>
      </c>
      <c r="I127" s="102">
        <v>860</v>
      </c>
      <c r="J127" s="103" t="s">
        <v>427</v>
      </c>
      <c r="L127" s="113" t="s">
        <v>427</v>
      </c>
      <c r="M127" s="113" t="s">
        <v>61</v>
      </c>
      <c r="N127" s="113" t="s">
        <v>496</v>
      </c>
      <c r="O127" s="113" t="s">
        <v>685</v>
      </c>
      <c r="P127" s="110" t="s">
        <v>686</v>
      </c>
      <c r="Q127" s="111">
        <v>2021</v>
      </c>
      <c r="R127" s="111" t="s">
        <v>687</v>
      </c>
      <c r="S127" s="111" t="s">
        <v>147</v>
      </c>
      <c r="T127" s="112">
        <v>45938.45</v>
      </c>
      <c r="V127" s="103" t="s">
        <v>427</v>
      </c>
      <c r="W127" s="103" t="s">
        <v>688</v>
      </c>
      <c r="X127" s="103" t="s">
        <v>172</v>
      </c>
      <c r="Y127" s="103" t="s">
        <v>689</v>
      </c>
      <c r="Z127" s="104" t="s">
        <v>61</v>
      </c>
    </row>
    <row r="128" spans="2:26" x14ac:dyDescent="0.25">
      <c r="B128" s="100" t="s">
        <v>690</v>
      </c>
      <c r="C128" s="101" t="s">
        <v>691</v>
      </c>
      <c r="D128" s="100" t="s">
        <v>692</v>
      </c>
      <c r="E128" s="100" t="s">
        <v>172</v>
      </c>
      <c r="F128" s="102">
        <v>0</v>
      </c>
      <c r="G128" s="102">
        <v>465</v>
      </c>
      <c r="H128" s="102">
        <v>0</v>
      </c>
      <c r="I128" s="102">
        <v>465</v>
      </c>
      <c r="J128" s="103" t="s">
        <v>427</v>
      </c>
      <c r="L128" s="113" t="s">
        <v>427</v>
      </c>
      <c r="M128" s="113" t="s">
        <v>61</v>
      </c>
      <c r="N128" s="113" t="s">
        <v>693</v>
      </c>
      <c r="O128" s="113" t="s">
        <v>694</v>
      </c>
      <c r="P128" s="110" t="s">
        <v>695</v>
      </c>
      <c r="Q128" s="111">
        <v>2021</v>
      </c>
      <c r="R128" s="111" t="s">
        <v>696</v>
      </c>
      <c r="S128" s="111" t="s">
        <v>147</v>
      </c>
      <c r="T128" s="112">
        <v>61326.97</v>
      </c>
      <c r="V128" s="103" t="s">
        <v>427</v>
      </c>
      <c r="W128" s="103" t="s">
        <v>602</v>
      </c>
      <c r="X128" s="103" t="s">
        <v>172</v>
      </c>
      <c r="Y128" s="103" t="s">
        <v>697</v>
      </c>
      <c r="Z128" s="104" t="s">
        <v>61</v>
      </c>
    </row>
    <row r="129" spans="2:26" x14ac:dyDescent="0.25">
      <c r="B129" s="100" t="s">
        <v>698</v>
      </c>
      <c r="C129" s="101" t="s">
        <v>699</v>
      </c>
      <c r="D129" s="100" t="s">
        <v>700</v>
      </c>
      <c r="E129" s="100" t="s">
        <v>172</v>
      </c>
      <c r="F129" s="102">
        <v>0</v>
      </c>
      <c r="G129" s="102">
        <v>465</v>
      </c>
      <c r="H129" s="102">
        <v>0</v>
      </c>
      <c r="I129" s="102">
        <v>465</v>
      </c>
      <c r="J129" s="103" t="s">
        <v>427</v>
      </c>
      <c r="L129" s="113" t="s">
        <v>427</v>
      </c>
      <c r="M129" s="113" t="s">
        <v>61</v>
      </c>
      <c r="N129" s="113" t="s">
        <v>701</v>
      </c>
      <c r="O129" s="113" t="s">
        <v>702</v>
      </c>
      <c r="P129" s="110" t="s">
        <v>703</v>
      </c>
      <c r="Q129" s="111">
        <v>2021</v>
      </c>
      <c r="R129" s="111" t="s">
        <v>704</v>
      </c>
      <c r="S129" s="111" t="s">
        <v>147</v>
      </c>
      <c r="T129" s="112">
        <v>45938.45</v>
      </c>
      <c r="V129" s="103" t="s">
        <v>427</v>
      </c>
      <c r="W129" s="103" t="s">
        <v>705</v>
      </c>
      <c r="X129" s="103" t="s">
        <v>187</v>
      </c>
      <c r="Y129" s="103" t="s">
        <v>706</v>
      </c>
      <c r="Z129" s="104" t="s">
        <v>61</v>
      </c>
    </row>
    <row r="130" spans="2:26" x14ac:dyDescent="0.25">
      <c r="B130" s="100" t="s">
        <v>707</v>
      </c>
      <c r="C130" s="101" t="s">
        <v>708</v>
      </c>
      <c r="D130" s="100" t="s">
        <v>709</v>
      </c>
      <c r="E130" s="100" t="s">
        <v>130</v>
      </c>
      <c r="F130" s="102">
        <v>300</v>
      </c>
      <c r="G130" s="102">
        <v>900</v>
      </c>
      <c r="H130" s="102">
        <v>0</v>
      </c>
      <c r="I130" s="102">
        <v>1200</v>
      </c>
      <c r="J130" s="103" t="s">
        <v>427</v>
      </c>
      <c r="L130" s="113" t="s">
        <v>427</v>
      </c>
      <c r="M130" s="113" t="s">
        <v>61</v>
      </c>
      <c r="N130" s="113" t="s">
        <v>710</v>
      </c>
      <c r="O130" s="113" t="s">
        <v>711</v>
      </c>
      <c r="P130" s="110" t="s">
        <v>712</v>
      </c>
      <c r="Q130" s="111">
        <v>2021</v>
      </c>
      <c r="R130" s="111" t="s">
        <v>680</v>
      </c>
      <c r="S130" s="111" t="s">
        <v>147</v>
      </c>
      <c r="T130" s="112">
        <v>61326.97</v>
      </c>
      <c r="V130" s="103" t="s">
        <v>427</v>
      </c>
      <c r="W130" s="103" t="s">
        <v>713</v>
      </c>
      <c r="X130" s="103" t="s">
        <v>172</v>
      </c>
      <c r="Y130" s="103" t="s">
        <v>714</v>
      </c>
      <c r="Z130" s="104" t="s">
        <v>61</v>
      </c>
    </row>
    <row r="131" spans="2:26" x14ac:dyDescent="0.25">
      <c r="B131" s="100" t="s">
        <v>715</v>
      </c>
      <c r="C131" s="101" t="s">
        <v>716</v>
      </c>
      <c r="D131" s="100" t="s">
        <v>717</v>
      </c>
      <c r="E131" s="100" t="s">
        <v>172</v>
      </c>
      <c r="F131" s="102">
        <v>0</v>
      </c>
      <c r="G131" s="102">
        <v>465</v>
      </c>
      <c r="H131" s="102">
        <v>0</v>
      </c>
      <c r="I131" s="102">
        <v>465</v>
      </c>
      <c r="J131" s="103" t="s">
        <v>427</v>
      </c>
      <c r="L131" s="113" t="s">
        <v>427</v>
      </c>
      <c r="M131" s="113" t="s">
        <v>61</v>
      </c>
      <c r="N131" s="113" t="s">
        <v>718</v>
      </c>
      <c r="O131" s="113" t="s">
        <v>719</v>
      </c>
      <c r="P131" s="110" t="s">
        <v>720</v>
      </c>
      <c r="Q131" s="111">
        <v>2021</v>
      </c>
      <c r="R131" s="111" t="s">
        <v>680</v>
      </c>
      <c r="S131" s="111" t="s">
        <v>147</v>
      </c>
      <c r="T131" s="112">
        <v>61326.97</v>
      </c>
      <c r="V131" s="103" t="s">
        <v>427</v>
      </c>
      <c r="W131" s="103" t="s">
        <v>721</v>
      </c>
      <c r="X131" s="103" t="s">
        <v>138</v>
      </c>
      <c r="Y131" s="103" t="s">
        <v>722</v>
      </c>
      <c r="Z131" s="104" t="s">
        <v>61</v>
      </c>
    </row>
    <row r="132" spans="2:26" x14ac:dyDescent="0.25">
      <c r="B132" s="100" t="s">
        <v>723</v>
      </c>
      <c r="C132" s="101" t="s">
        <v>724</v>
      </c>
      <c r="D132" s="100" t="s">
        <v>648</v>
      </c>
      <c r="E132" s="100" t="s">
        <v>130</v>
      </c>
      <c r="F132" s="102">
        <v>300</v>
      </c>
      <c r="G132" s="102">
        <v>605</v>
      </c>
      <c r="H132" s="102">
        <v>0</v>
      </c>
      <c r="I132" s="102">
        <v>905</v>
      </c>
      <c r="J132" s="103" t="s">
        <v>427</v>
      </c>
      <c r="L132" s="113" t="s">
        <v>427</v>
      </c>
      <c r="M132" s="113" t="s">
        <v>61</v>
      </c>
      <c r="N132" s="113" t="s">
        <v>684</v>
      </c>
      <c r="O132" s="113" t="s">
        <v>725</v>
      </c>
      <c r="P132" s="110" t="s">
        <v>726</v>
      </c>
      <c r="Q132" s="111">
        <v>2021</v>
      </c>
      <c r="R132" s="111" t="s">
        <v>704</v>
      </c>
      <c r="S132" s="111" t="s">
        <v>147</v>
      </c>
      <c r="T132" s="112">
        <v>45938.45</v>
      </c>
      <c r="V132" s="103" t="s">
        <v>427</v>
      </c>
      <c r="W132" s="103" t="s">
        <v>546</v>
      </c>
      <c r="X132" s="103" t="s">
        <v>130</v>
      </c>
      <c r="Y132" s="103" t="s">
        <v>622</v>
      </c>
      <c r="Z132" s="104" t="s">
        <v>61</v>
      </c>
    </row>
    <row r="133" spans="2:26" x14ac:dyDescent="0.25">
      <c r="B133" s="100" t="s">
        <v>727</v>
      </c>
      <c r="C133" s="101" t="s">
        <v>728</v>
      </c>
      <c r="D133" s="100" t="s">
        <v>729</v>
      </c>
      <c r="E133" s="100" t="s">
        <v>172</v>
      </c>
      <c r="F133" s="102">
        <v>0</v>
      </c>
      <c r="G133" s="102">
        <v>465</v>
      </c>
      <c r="H133" s="102">
        <v>0</v>
      </c>
      <c r="I133" s="102">
        <v>465</v>
      </c>
      <c r="J133" s="103" t="s">
        <v>427</v>
      </c>
      <c r="L133" s="113" t="s">
        <v>427</v>
      </c>
      <c r="M133" s="113" t="s">
        <v>61</v>
      </c>
      <c r="N133" s="113" t="s">
        <v>730</v>
      </c>
      <c r="O133" s="113" t="s">
        <v>731</v>
      </c>
      <c r="P133" s="110" t="s">
        <v>732</v>
      </c>
      <c r="Q133" s="111">
        <v>2021</v>
      </c>
      <c r="R133" s="111" t="s">
        <v>733</v>
      </c>
      <c r="S133" s="111" t="s">
        <v>147</v>
      </c>
      <c r="T133" s="112">
        <v>45938.45</v>
      </c>
      <c r="V133" s="103" t="s">
        <v>427</v>
      </c>
      <c r="W133" s="103" t="s">
        <v>734</v>
      </c>
      <c r="X133" s="103" t="s">
        <v>172</v>
      </c>
      <c r="Y133" s="103" t="s">
        <v>735</v>
      </c>
      <c r="Z133" s="104" t="s">
        <v>61</v>
      </c>
    </row>
    <row r="134" spans="2:26" x14ac:dyDescent="0.25">
      <c r="B134" s="100" t="s">
        <v>736</v>
      </c>
      <c r="C134" s="101" t="s">
        <v>737</v>
      </c>
      <c r="D134" s="100" t="s">
        <v>569</v>
      </c>
      <c r="E134" s="100" t="s">
        <v>130</v>
      </c>
      <c r="F134" s="102">
        <v>300</v>
      </c>
      <c r="G134" s="102">
        <v>1100</v>
      </c>
      <c r="H134" s="102">
        <v>0</v>
      </c>
      <c r="I134" s="102">
        <v>1400</v>
      </c>
      <c r="J134" s="103" t="s">
        <v>427</v>
      </c>
      <c r="L134" s="113" t="s">
        <v>427</v>
      </c>
      <c r="M134" s="113" t="s">
        <v>61</v>
      </c>
      <c r="N134" s="113" t="s">
        <v>738</v>
      </c>
      <c r="O134" s="113" t="s">
        <v>739</v>
      </c>
      <c r="P134" s="110" t="s">
        <v>740</v>
      </c>
      <c r="Q134" s="111">
        <v>2021</v>
      </c>
      <c r="R134" s="111" t="s">
        <v>704</v>
      </c>
      <c r="S134" s="111" t="s">
        <v>147</v>
      </c>
      <c r="T134" s="112">
        <v>45938.45</v>
      </c>
      <c r="V134" s="103" t="s">
        <v>427</v>
      </c>
      <c r="W134" s="103" t="s">
        <v>741</v>
      </c>
      <c r="X134" s="103" t="s">
        <v>172</v>
      </c>
      <c r="Y134" s="103" t="s">
        <v>742</v>
      </c>
      <c r="Z134" s="104" t="s">
        <v>61</v>
      </c>
    </row>
    <row r="135" spans="2:26" x14ac:dyDescent="0.25">
      <c r="B135" s="100" t="s">
        <v>743</v>
      </c>
      <c r="C135" s="101" t="s">
        <v>744</v>
      </c>
      <c r="D135" s="100" t="s">
        <v>745</v>
      </c>
      <c r="E135" s="100" t="s">
        <v>172</v>
      </c>
      <c r="F135" s="102">
        <v>0</v>
      </c>
      <c r="G135" s="102">
        <v>465</v>
      </c>
      <c r="H135" s="102">
        <v>0</v>
      </c>
      <c r="I135" s="102">
        <v>465</v>
      </c>
      <c r="J135" s="103" t="s">
        <v>427</v>
      </c>
      <c r="L135" s="113" t="s">
        <v>427</v>
      </c>
      <c r="M135" s="113" t="s">
        <v>61</v>
      </c>
      <c r="N135" s="113" t="s">
        <v>746</v>
      </c>
      <c r="O135" s="113" t="s">
        <v>747</v>
      </c>
      <c r="P135" s="110" t="s">
        <v>748</v>
      </c>
      <c r="Q135" s="111">
        <v>2021</v>
      </c>
      <c r="R135" s="111" t="s">
        <v>687</v>
      </c>
      <c r="S135" s="111" t="s">
        <v>136</v>
      </c>
      <c r="T135" s="112">
        <v>45938.45</v>
      </c>
      <c r="V135" s="103" t="s">
        <v>427</v>
      </c>
      <c r="W135" s="103" t="s">
        <v>677</v>
      </c>
      <c r="X135" s="103" t="s">
        <v>130</v>
      </c>
      <c r="Y135" s="103" t="s">
        <v>678</v>
      </c>
      <c r="Z135" s="104" t="s">
        <v>61</v>
      </c>
    </row>
    <row r="136" spans="2:26" x14ac:dyDescent="0.25">
      <c r="B136" s="100" t="s">
        <v>749</v>
      </c>
      <c r="C136" s="101" t="s">
        <v>750</v>
      </c>
      <c r="D136" s="100" t="s">
        <v>730</v>
      </c>
      <c r="E136" s="100" t="s">
        <v>130</v>
      </c>
      <c r="F136" s="102">
        <v>300</v>
      </c>
      <c r="G136" s="102">
        <v>600</v>
      </c>
      <c r="H136" s="102">
        <v>0</v>
      </c>
      <c r="I136" s="102">
        <v>900</v>
      </c>
      <c r="J136" s="103" t="s">
        <v>427</v>
      </c>
      <c r="L136" s="113" t="s">
        <v>427</v>
      </c>
      <c r="M136" s="113" t="s">
        <v>61</v>
      </c>
      <c r="N136" s="113" t="s">
        <v>751</v>
      </c>
      <c r="O136" s="113" t="s">
        <v>752</v>
      </c>
      <c r="P136" s="110" t="s">
        <v>753</v>
      </c>
      <c r="Q136" s="111">
        <v>2021</v>
      </c>
      <c r="R136" s="111" t="s">
        <v>704</v>
      </c>
      <c r="S136" s="111" t="s">
        <v>147</v>
      </c>
      <c r="T136" s="112">
        <v>45938.45</v>
      </c>
      <c r="V136" s="103" t="s">
        <v>427</v>
      </c>
      <c r="W136" s="103" t="s">
        <v>754</v>
      </c>
      <c r="X136" s="103" t="s">
        <v>172</v>
      </c>
      <c r="Y136" s="103" t="s">
        <v>755</v>
      </c>
      <c r="Z136" s="104" t="s">
        <v>61</v>
      </c>
    </row>
    <row r="137" spans="2:26" x14ac:dyDescent="0.25">
      <c r="B137" s="100" t="s">
        <v>756</v>
      </c>
      <c r="C137" s="101" t="s">
        <v>757</v>
      </c>
      <c r="D137" s="100" t="s">
        <v>693</v>
      </c>
      <c r="E137" s="100" t="s">
        <v>130</v>
      </c>
      <c r="F137" s="102">
        <v>300</v>
      </c>
      <c r="G137" s="102">
        <v>600</v>
      </c>
      <c r="H137" s="102">
        <v>0</v>
      </c>
      <c r="I137" s="102">
        <v>900</v>
      </c>
      <c r="J137" s="103" t="s">
        <v>427</v>
      </c>
      <c r="L137" s="113" t="s">
        <v>427</v>
      </c>
      <c r="M137" s="113" t="s">
        <v>61</v>
      </c>
      <c r="N137" s="113" t="s">
        <v>758</v>
      </c>
      <c r="O137" s="113" t="s">
        <v>759</v>
      </c>
      <c r="P137" s="110" t="s">
        <v>760</v>
      </c>
      <c r="Q137" s="111">
        <v>2021</v>
      </c>
      <c r="R137" s="111" t="s">
        <v>680</v>
      </c>
      <c r="S137" s="111" t="s">
        <v>136</v>
      </c>
      <c r="T137" s="112">
        <v>61326.97</v>
      </c>
      <c r="V137" s="103" t="s">
        <v>427</v>
      </c>
      <c r="W137" s="103" t="s">
        <v>709</v>
      </c>
      <c r="X137" s="103" t="s">
        <v>130</v>
      </c>
      <c r="Y137" s="103" t="s">
        <v>761</v>
      </c>
      <c r="Z137" s="104" t="s">
        <v>61</v>
      </c>
    </row>
    <row r="138" spans="2:26" x14ac:dyDescent="0.25">
      <c r="B138" s="100" t="s">
        <v>762</v>
      </c>
      <c r="C138" s="101" t="s">
        <v>763</v>
      </c>
      <c r="D138" s="100" t="s">
        <v>764</v>
      </c>
      <c r="E138" s="100" t="s">
        <v>172</v>
      </c>
      <c r="F138" s="102">
        <v>0</v>
      </c>
      <c r="G138" s="102">
        <v>465</v>
      </c>
      <c r="H138" s="102">
        <v>0</v>
      </c>
      <c r="I138" s="102">
        <v>465</v>
      </c>
      <c r="J138" s="103" t="s">
        <v>427</v>
      </c>
      <c r="L138" s="113" t="s">
        <v>427</v>
      </c>
      <c r="M138" s="113" t="s">
        <v>61</v>
      </c>
      <c r="N138" s="113" t="s">
        <v>560</v>
      </c>
      <c r="O138" s="113" t="s">
        <v>673</v>
      </c>
      <c r="P138" s="110" t="s">
        <v>765</v>
      </c>
      <c r="Q138" s="111">
        <v>2021</v>
      </c>
      <c r="R138" s="111" t="s">
        <v>766</v>
      </c>
      <c r="S138" s="111" t="s">
        <v>147</v>
      </c>
      <c r="T138" s="112">
        <v>45938.45</v>
      </c>
      <c r="V138" s="103" t="s">
        <v>427</v>
      </c>
      <c r="W138" s="103" t="s">
        <v>767</v>
      </c>
      <c r="X138" s="103" t="s">
        <v>138</v>
      </c>
      <c r="Y138" s="103" t="s">
        <v>768</v>
      </c>
      <c r="Z138" s="104" t="s">
        <v>61</v>
      </c>
    </row>
    <row r="139" spans="2:26" x14ac:dyDescent="0.25">
      <c r="B139" s="100" t="s">
        <v>769</v>
      </c>
      <c r="C139" s="101" t="s">
        <v>770</v>
      </c>
      <c r="D139" s="100" t="s">
        <v>629</v>
      </c>
      <c r="E139" s="100" t="s">
        <v>172</v>
      </c>
      <c r="F139" s="102">
        <v>0</v>
      </c>
      <c r="G139" s="102">
        <v>465</v>
      </c>
      <c r="H139" s="102">
        <v>0</v>
      </c>
      <c r="I139" s="102">
        <v>465</v>
      </c>
      <c r="J139" s="103" t="s">
        <v>427</v>
      </c>
      <c r="L139" s="113" t="s">
        <v>427</v>
      </c>
      <c r="M139" s="113" t="s">
        <v>61</v>
      </c>
      <c r="N139" s="113" t="s">
        <v>709</v>
      </c>
      <c r="O139" s="113" t="s">
        <v>761</v>
      </c>
      <c r="P139" s="110" t="s">
        <v>771</v>
      </c>
      <c r="Q139" s="111">
        <v>2021</v>
      </c>
      <c r="R139" s="111" t="s">
        <v>772</v>
      </c>
      <c r="S139" s="111" t="s">
        <v>147</v>
      </c>
      <c r="T139" s="112">
        <v>73009.59</v>
      </c>
      <c r="V139" s="103" t="s">
        <v>427</v>
      </c>
      <c r="W139" s="103" t="s">
        <v>773</v>
      </c>
      <c r="X139" s="103" t="s">
        <v>130</v>
      </c>
      <c r="Y139" s="103" t="s">
        <v>774</v>
      </c>
      <c r="Z139" s="104" t="s">
        <v>61</v>
      </c>
    </row>
    <row r="140" spans="2:26" x14ac:dyDescent="0.25">
      <c r="B140" s="100" t="s">
        <v>775</v>
      </c>
      <c r="C140" s="101" t="s">
        <v>776</v>
      </c>
      <c r="D140" s="100" t="s">
        <v>777</v>
      </c>
      <c r="E140" s="100" t="s">
        <v>172</v>
      </c>
      <c r="F140" s="102">
        <v>0</v>
      </c>
      <c r="G140" s="102">
        <v>465</v>
      </c>
      <c r="H140" s="102">
        <v>0</v>
      </c>
      <c r="I140" s="102">
        <v>465</v>
      </c>
      <c r="J140" s="103" t="s">
        <v>427</v>
      </c>
      <c r="L140" s="113" t="s">
        <v>427</v>
      </c>
      <c r="M140" s="113" t="s">
        <v>61</v>
      </c>
      <c r="N140" s="113" t="s">
        <v>663</v>
      </c>
      <c r="O140" s="113" t="s">
        <v>778</v>
      </c>
      <c r="P140" s="110" t="s">
        <v>779</v>
      </c>
      <c r="Q140" s="111">
        <v>2021</v>
      </c>
      <c r="R140" s="111" t="s">
        <v>780</v>
      </c>
      <c r="S140" s="111" t="s">
        <v>147</v>
      </c>
      <c r="T140" s="112">
        <v>73009.59</v>
      </c>
      <c r="V140" s="103" t="s">
        <v>427</v>
      </c>
      <c r="W140" s="103" t="s">
        <v>781</v>
      </c>
      <c r="X140" s="103" t="s">
        <v>172</v>
      </c>
      <c r="Y140" s="103" t="s">
        <v>782</v>
      </c>
      <c r="Z140" s="104" t="s">
        <v>61</v>
      </c>
    </row>
    <row r="141" spans="2:26" x14ac:dyDescent="0.25">
      <c r="B141" s="100" t="s">
        <v>783</v>
      </c>
      <c r="C141" s="101" t="s">
        <v>784</v>
      </c>
      <c r="D141" s="100" t="s">
        <v>785</v>
      </c>
      <c r="E141" s="100" t="s">
        <v>172</v>
      </c>
      <c r="F141" s="102">
        <v>0</v>
      </c>
      <c r="G141" s="102">
        <v>465</v>
      </c>
      <c r="H141" s="102">
        <v>0</v>
      </c>
      <c r="I141" s="102">
        <v>465</v>
      </c>
      <c r="J141" s="103" t="s">
        <v>427</v>
      </c>
      <c r="L141" s="113" t="s">
        <v>427</v>
      </c>
      <c r="M141" s="113" t="s">
        <v>61</v>
      </c>
      <c r="N141" s="113" t="s">
        <v>647</v>
      </c>
      <c r="O141" s="113" t="s">
        <v>786</v>
      </c>
      <c r="P141" s="110" t="s">
        <v>787</v>
      </c>
      <c r="Q141" s="111">
        <v>2021</v>
      </c>
      <c r="R141" s="111" t="s">
        <v>772</v>
      </c>
      <c r="S141" s="111" t="s">
        <v>147</v>
      </c>
      <c r="T141" s="112">
        <v>73009.59</v>
      </c>
      <c r="V141" s="103" t="s">
        <v>427</v>
      </c>
      <c r="W141" s="103" t="s">
        <v>717</v>
      </c>
      <c r="X141" s="103" t="s">
        <v>172</v>
      </c>
      <c r="Y141" s="103" t="s">
        <v>788</v>
      </c>
      <c r="Z141" s="104" t="s">
        <v>61</v>
      </c>
    </row>
    <row r="142" spans="2:26" x14ac:dyDescent="0.25">
      <c r="B142" s="100" t="s">
        <v>789</v>
      </c>
      <c r="C142" s="101" t="s">
        <v>790</v>
      </c>
      <c r="D142" s="100" t="s">
        <v>656</v>
      </c>
      <c r="E142" s="100" t="s">
        <v>130</v>
      </c>
      <c r="F142" s="102">
        <v>300</v>
      </c>
      <c r="G142" s="102">
        <v>675</v>
      </c>
      <c r="H142" s="102">
        <v>0</v>
      </c>
      <c r="I142" s="102">
        <v>975</v>
      </c>
      <c r="J142" s="103" t="s">
        <v>427</v>
      </c>
      <c r="L142" s="113" t="s">
        <v>427</v>
      </c>
      <c r="M142" s="113" t="s">
        <v>61</v>
      </c>
      <c r="N142" s="113" t="s">
        <v>791</v>
      </c>
      <c r="O142" s="113" t="s">
        <v>792</v>
      </c>
      <c r="P142" s="110" t="s">
        <v>793</v>
      </c>
      <c r="Q142" s="111">
        <v>2021</v>
      </c>
      <c r="R142" s="111" t="s">
        <v>772</v>
      </c>
      <c r="S142" s="111" t="s">
        <v>136</v>
      </c>
      <c r="T142" s="112">
        <v>73009.59</v>
      </c>
      <c r="V142" s="103" t="s">
        <v>427</v>
      </c>
      <c r="W142" s="103" t="s">
        <v>794</v>
      </c>
      <c r="X142" s="103" t="s">
        <v>172</v>
      </c>
      <c r="Y142" s="103" t="s">
        <v>795</v>
      </c>
      <c r="Z142" s="104" t="s">
        <v>61</v>
      </c>
    </row>
    <row r="143" spans="2:26" x14ac:dyDescent="0.25">
      <c r="B143" s="100" t="s">
        <v>796</v>
      </c>
      <c r="C143" s="101" t="s">
        <v>797</v>
      </c>
      <c r="D143" s="100" t="s">
        <v>633</v>
      </c>
      <c r="E143" s="100" t="s">
        <v>130</v>
      </c>
      <c r="F143" s="102">
        <v>300</v>
      </c>
      <c r="G143" s="102">
        <v>915</v>
      </c>
      <c r="H143" s="102">
        <v>0</v>
      </c>
      <c r="I143" s="102">
        <v>1215</v>
      </c>
      <c r="J143" s="103" t="s">
        <v>427</v>
      </c>
      <c r="L143" s="113" t="s">
        <v>427</v>
      </c>
      <c r="M143" s="113" t="s">
        <v>61</v>
      </c>
      <c r="N143" s="113" t="s">
        <v>798</v>
      </c>
      <c r="O143" s="113" t="s">
        <v>799</v>
      </c>
      <c r="P143" s="110" t="s">
        <v>800</v>
      </c>
      <c r="Q143" s="111">
        <v>2021</v>
      </c>
      <c r="R143" s="111" t="s">
        <v>772</v>
      </c>
      <c r="S143" s="111" t="s">
        <v>147</v>
      </c>
      <c r="T143" s="112">
        <v>73009.59</v>
      </c>
      <c r="V143" s="103" t="s">
        <v>427</v>
      </c>
      <c r="W143" s="103" t="s">
        <v>801</v>
      </c>
      <c r="X143" s="103" t="s">
        <v>172</v>
      </c>
      <c r="Y143" s="103" t="s">
        <v>802</v>
      </c>
      <c r="Z143" s="104" t="s">
        <v>61</v>
      </c>
    </row>
    <row r="144" spans="2:26" x14ac:dyDescent="0.25">
      <c r="B144" s="100" t="s">
        <v>803</v>
      </c>
      <c r="C144" s="101" t="s">
        <v>804</v>
      </c>
      <c r="D144" s="100" t="s">
        <v>805</v>
      </c>
      <c r="E144" s="100" t="s">
        <v>172</v>
      </c>
      <c r="F144" s="102">
        <v>0</v>
      </c>
      <c r="G144" s="102">
        <v>465</v>
      </c>
      <c r="H144" s="102">
        <v>0</v>
      </c>
      <c r="I144" s="102">
        <v>465</v>
      </c>
      <c r="J144" s="103" t="s">
        <v>427</v>
      </c>
      <c r="L144" s="113" t="s">
        <v>427</v>
      </c>
      <c r="M144" s="113" t="s">
        <v>61</v>
      </c>
      <c r="N144" s="113" t="s">
        <v>806</v>
      </c>
      <c r="O144" s="113" t="s">
        <v>807</v>
      </c>
      <c r="P144" s="110" t="s">
        <v>808</v>
      </c>
      <c r="Q144" s="111">
        <v>2021</v>
      </c>
      <c r="R144" s="111" t="s">
        <v>772</v>
      </c>
      <c r="S144" s="111" t="s">
        <v>147</v>
      </c>
      <c r="T144" s="112">
        <v>73009.59</v>
      </c>
      <c r="V144" s="103" t="s">
        <v>427</v>
      </c>
      <c r="W144" s="103" t="s">
        <v>472</v>
      </c>
      <c r="X144" s="103" t="s">
        <v>130</v>
      </c>
      <c r="Y144" s="103" t="s">
        <v>473</v>
      </c>
      <c r="Z144" s="104" t="s">
        <v>61</v>
      </c>
    </row>
    <row r="145" spans="2:26" x14ac:dyDescent="0.25">
      <c r="B145" s="100" t="s">
        <v>809</v>
      </c>
      <c r="C145" s="101" t="s">
        <v>810</v>
      </c>
      <c r="D145" s="100" t="s">
        <v>643</v>
      </c>
      <c r="E145" s="100" t="s">
        <v>172</v>
      </c>
      <c r="F145" s="102">
        <v>0</v>
      </c>
      <c r="G145" s="102">
        <v>465</v>
      </c>
      <c r="H145" s="102">
        <v>0</v>
      </c>
      <c r="I145" s="102">
        <v>465</v>
      </c>
      <c r="J145" s="103" t="s">
        <v>427</v>
      </c>
      <c r="L145" s="113" t="s">
        <v>427</v>
      </c>
      <c r="M145" s="113" t="s">
        <v>61</v>
      </c>
      <c r="N145" s="113" t="s">
        <v>512</v>
      </c>
      <c r="O145" s="113" t="s">
        <v>811</v>
      </c>
      <c r="P145" s="110" t="s">
        <v>812</v>
      </c>
      <c r="Q145" s="111">
        <v>2021</v>
      </c>
      <c r="R145" s="111" t="s">
        <v>772</v>
      </c>
      <c r="S145" s="111" t="s">
        <v>136</v>
      </c>
      <c r="T145" s="112">
        <v>73009.59</v>
      </c>
      <c r="V145" s="103" t="s">
        <v>427</v>
      </c>
      <c r="W145" s="103" t="s">
        <v>435</v>
      </c>
      <c r="X145" s="103" t="s">
        <v>130</v>
      </c>
      <c r="Y145" s="103" t="s">
        <v>436</v>
      </c>
      <c r="Z145" s="104" t="s">
        <v>61</v>
      </c>
    </row>
    <row r="146" spans="2:26" x14ac:dyDescent="0.25">
      <c r="B146" s="100" t="s">
        <v>813</v>
      </c>
      <c r="C146" s="101" t="s">
        <v>814</v>
      </c>
      <c r="D146" s="100" t="s">
        <v>815</v>
      </c>
      <c r="E146" s="100" t="s">
        <v>130</v>
      </c>
      <c r="F146" s="102">
        <v>300</v>
      </c>
      <c r="G146" s="102">
        <v>900</v>
      </c>
      <c r="H146" s="102">
        <v>0</v>
      </c>
      <c r="I146" s="102">
        <v>1200</v>
      </c>
      <c r="J146" s="103" t="s">
        <v>427</v>
      </c>
      <c r="L146" s="113" t="s">
        <v>427</v>
      </c>
      <c r="M146" s="113" t="s">
        <v>61</v>
      </c>
      <c r="N146" s="113" t="s">
        <v>568</v>
      </c>
      <c r="O146" s="113" t="s">
        <v>816</v>
      </c>
      <c r="P146" s="110" t="s">
        <v>817</v>
      </c>
      <c r="Q146" s="111">
        <v>2021</v>
      </c>
      <c r="R146" s="111" t="s">
        <v>772</v>
      </c>
      <c r="S146" s="111" t="s">
        <v>147</v>
      </c>
      <c r="T146" s="112">
        <v>73009.59</v>
      </c>
      <c r="V146" s="103" t="s">
        <v>427</v>
      </c>
      <c r="W146" s="103" t="s">
        <v>818</v>
      </c>
      <c r="X146" s="103" t="s">
        <v>172</v>
      </c>
      <c r="Y146" s="103" t="s">
        <v>819</v>
      </c>
      <c r="Z146" s="104" t="s">
        <v>61</v>
      </c>
    </row>
    <row r="147" spans="2:26" x14ac:dyDescent="0.25">
      <c r="B147" s="100" t="s">
        <v>820</v>
      </c>
      <c r="C147" s="101" t="s">
        <v>821</v>
      </c>
      <c r="D147" s="100" t="s">
        <v>822</v>
      </c>
      <c r="E147" s="100" t="s">
        <v>172</v>
      </c>
      <c r="F147" s="102">
        <v>0</v>
      </c>
      <c r="G147" s="102">
        <v>465</v>
      </c>
      <c r="H147" s="102">
        <v>0</v>
      </c>
      <c r="I147" s="102">
        <v>465</v>
      </c>
      <c r="J147" s="103" t="s">
        <v>427</v>
      </c>
      <c r="L147" s="113" t="s">
        <v>427</v>
      </c>
      <c r="M147" s="113" t="s">
        <v>61</v>
      </c>
      <c r="N147" s="113" t="s">
        <v>815</v>
      </c>
      <c r="O147" s="113" t="s">
        <v>823</v>
      </c>
      <c r="P147" s="110" t="s">
        <v>824</v>
      </c>
      <c r="Q147" s="111">
        <v>2021</v>
      </c>
      <c r="R147" s="111" t="s">
        <v>772</v>
      </c>
      <c r="S147" s="111" t="s">
        <v>136</v>
      </c>
      <c r="T147" s="112">
        <v>73009.59</v>
      </c>
      <c r="V147" s="103" t="s">
        <v>427</v>
      </c>
      <c r="W147" s="103" t="s">
        <v>825</v>
      </c>
      <c r="X147" s="103" t="s">
        <v>172</v>
      </c>
      <c r="Y147" s="103" t="s">
        <v>826</v>
      </c>
      <c r="Z147" s="104" t="s">
        <v>61</v>
      </c>
    </row>
    <row r="148" spans="2:26" x14ac:dyDescent="0.25">
      <c r="B148" s="100" t="s">
        <v>827</v>
      </c>
      <c r="C148" s="101" t="s">
        <v>828</v>
      </c>
      <c r="D148" s="100" t="s">
        <v>738</v>
      </c>
      <c r="E148" s="100" t="s">
        <v>130</v>
      </c>
      <c r="F148" s="102">
        <v>300</v>
      </c>
      <c r="G148" s="102">
        <v>600</v>
      </c>
      <c r="H148" s="102">
        <v>0</v>
      </c>
      <c r="I148" s="102">
        <v>900</v>
      </c>
      <c r="J148" s="103" t="s">
        <v>427</v>
      </c>
      <c r="L148" s="113" t="s">
        <v>427</v>
      </c>
      <c r="M148" s="113" t="s">
        <v>61</v>
      </c>
      <c r="N148" s="113" t="s">
        <v>829</v>
      </c>
      <c r="O148" s="113" t="s">
        <v>830</v>
      </c>
      <c r="P148" s="110" t="s">
        <v>831</v>
      </c>
      <c r="Q148" s="111">
        <v>2021</v>
      </c>
      <c r="R148" s="111" t="s">
        <v>772</v>
      </c>
      <c r="S148" s="111" t="s">
        <v>147</v>
      </c>
      <c r="T148" s="112">
        <v>73009.59</v>
      </c>
      <c r="V148" s="103" t="s">
        <v>427</v>
      </c>
      <c r="W148" s="103" t="s">
        <v>585</v>
      </c>
      <c r="X148" s="103" t="s">
        <v>172</v>
      </c>
      <c r="Y148" s="103" t="s">
        <v>832</v>
      </c>
      <c r="Z148" s="104" t="s">
        <v>61</v>
      </c>
    </row>
    <row r="149" spans="2:26" x14ac:dyDescent="0.25">
      <c r="B149" s="100" t="s">
        <v>833</v>
      </c>
      <c r="C149" s="101" t="s">
        <v>834</v>
      </c>
      <c r="D149" s="100" t="s">
        <v>464</v>
      </c>
      <c r="E149" s="100" t="s">
        <v>172</v>
      </c>
      <c r="F149" s="102">
        <v>0</v>
      </c>
      <c r="G149" s="102">
        <v>465</v>
      </c>
      <c r="H149" s="102">
        <v>0</v>
      </c>
      <c r="I149" s="102">
        <v>465</v>
      </c>
      <c r="J149" s="103" t="s">
        <v>427</v>
      </c>
      <c r="L149" s="113" t="s">
        <v>427</v>
      </c>
      <c r="M149" s="113" t="s">
        <v>61</v>
      </c>
      <c r="N149" s="113" t="s">
        <v>835</v>
      </c>
      <c r="O149" s="113" t="s">
        <v>836</v>
      </c>
      <c r="P149" s="110" t="s">
        <v>837</v>
      </c>
      <c r="Q149" s="111">
        <v>2021</v>
      </c>
      <c r="R149" s="111" t="s">
        <v>772</v>
      </c>
      <c r="S149" s="111" t="s">
        <v>136</v>
      </c>
      <c r="T149" s="112">
        <v>73009.59</v>
      </c>
      <c r="V149" s="103" t="s">
        <v>427</v>
      </c>
      <c r="W149" s="103" t="s">
        <v>838</v>
      </c>
      <c r="X149" s="103" t="s">
        <v>172</v>
      </c>
      <c r="Y149" s="103" t="s">
        <v>839</v>
      </c>
      <c r="Z149" s="104" t="s">
        <v>61</v>
      </c>
    </row>
    <row r="150" spans="2:26" x14ac:dyDescent="0.25">
      <c r="B150" s="100" t="s">
        <v>840</v>
      </c>
      <c r="C150" s="101" t="s">
        <v>841</v>
      </c>
      <c r="D150" s="100" t="s">
        <v>561</v>
      </c>
      <c r="E150" s="100" t="s">
        <v>130</v>
      </c>
      <c r="F150" s="102">
        <v>300</v>
      </c>
      <c r="G150" s="102">
        <v>900</v>
      </c>
      <c r="H150" s="102">
        <v>0</v>
      </c>
      <c r="I150" s="102">
        <v>1200</v>
      </c>
      <c r="J150" s="103" t="s">
        <v>427</v>
      </c>
      <c r="L150" s="113" t="s">
        <v>427</v>
      </c>
      <c r="M150" s="113" t="s">
        <v>61</v>
      </c>
      <c r="N150" s="113" t="s">
        <v>842</v>
      </c>
      <c r="O150" s="113" t="s">
        <v>843</v>
      </c>
      <c r="P150" s="110" t="s">
        <v>844</v>
      </c>
      <c r="Q150" s="111">
        <v>2021</v>
      </c>
      <c r="R150" s="111" t="s">
        <v>772</v>
      </c>
      <c r="S150" s="111" t="s">
        <v>147</v>
      </c>
      <c r="T150" s="112">
        <v>73009.59</v>
      </c>
      <c r="V150" s="103" t="s">
        <v>427</v>
      </c>
      <c r="W150" s="103" t="s">
        <v>496</v>
      </c>
      <c r="X150" s="103" t="s">
        <v>130</v>
      </c>
      <c r="Y150" s="103" t="s">
        <v>685</v>
      </c>
      <c r="Z150" s="104" t="s">
        <v>61</v>
      </c>
    </row>
    <row r="151" spans="2:26" x14ac:dyDescent="0.25">
      <c r="B151" s="100" t="s">
        <v>845</v>
      </c>
      <c r="C151" s="101" t="s">
        <v>846</v>
      </c>
      <c r="D151" s="100" t="s">
        <v>825</v>
      </c>
      <c r="E151" s="100" t="s">
        <v>172</v>
      </c>
      <c r="F151" s="102">
        <v>0</v>
      </c>
      <c r="G151" s="102">
        <v>465</v>
      </c>
      <c r="H151" s="102">
        <v>0</v>
      </c>
      <c r="I151" s="102">
        <v>465</v>
      </c>
      <c r="J151" s="103" t="s">
        <v>427</v>
      </c>
      <c r="L151" s="113" t="s">
        <v>427</v>
      </c>
      <c r="M151" s="113" t="s">
        <v>61</v>
      </c>
      <c r="N151" s="113" t="s">
        <v>847</v>
      </c>
      <c r="O151" s="113" t="s">
        <v>848</v>
      </c>
      <c r="P151" s="110" t="s">
        <v>849</v>
      </c>
      <c r="Q151" s="111">
        <v>2021</v>
      </c>
      <c r="R151" s="111" t="s">
        <v>780</v>
      </c>
      <c r="S151" s="111" t="s">
        <v>147</v>
      </c>
      <c r="T151" s="112">
        <v>73009.59</v>
      </c>
      <c r="V151" s="103" t="s">
        <v>427</v>
      </c>
      <c r="W151" s="103" t="s">
        <v>850</v>
      </c>
      <c r="X151" s="103" t="s">
        <v>172</v>
      </c>
      <c r="Y151" s="103" t="s">
        <v>851</v>
      </c>
      <c r="Z151" s="104" t="s">
        <v>61</v>
      </c>
    </row>
    <row r="152" spans="2:26" x14ac:dyDescent="0.25">
      <c r="B152" s="100" t="s">
        <v>852</v>
      </c>
      <c r="C152" s="101" t="s">
        <v>853</v>
      </c>
      <c r="D152" s="100" t="s">
        <v>829</v>
      </c>
      <c r="E152" s="100" t="s">
        <v>130</v>
      </c>
      <c r="F152" s="102">
        <v>300</v>
      </c>
      <c r="G152" s="102">
        <v>900</v>
      </c>
      <c r="H152" s="102">
        <v>0</v>
      </c>
      <c r="I152" s="102">
        <v>1200</v>
      </c>
      <c r="J152" s="103" t="s">
        <v>427</v>
      </c>
      <c r="L152" s="113" t="s">
        <v>427</v>
      </c>
      <c r="M152" s="113" t="s">
        <v>61</v>
      </c>
      <c r="N152" s="113" t="s">
        <v>854</v>
      </c>
      <c r="O152" s="113" t="s">
        <v>855</v>
      </c>
      <c r="P152" s="110" t="s">
        <v>856</v>
      </c>
      <c r="Q152" s="111">
        <v>2021</v>
      </c>
      <c r="R152" s="111" t="s">
        <v>772</v>
      </c>
      <c r="S152" s="111" t="s">
        <v>147</v>
      </c>
      <c r="T152" s="112">
        <v>73009.59</v>
      </c>
      <c r="V152" s="103" t="s">
        <v>427</v>
      </c>
      <c r="W152" s="103" t="s">
        <v>857</v>
      </c>
      <c r="X152" s="103" t="s">
        <v>172</v>
      </c>
      <c r="Y152" s="103" t="s">
        <v>858</v>
      </c>
      <c r="Z152" s="104" t="s">
        <v>61</v>
      </c>
    </row>
    <row r="153" spans="2:26" x14ac:dyDescent="0.25">
      <c r="B153" s="100" t="s">
        <v>859</v>
      </c>
      <c r="C153" s="101" t="s">
        <v>860</v>
      </c>
      <c r="D153" s="100" t="s">
        <v>861</v>
      </c>
      <c r="E153" s="100" t="s">
        <v>172</v>
      </c>
      <c r="F153" s="102">
        <v>0</v>
      </c>
      <c r="G153" s="102">
        <v>465</v>
      </c>
      <c r="H153" s="102">
        <v>0</v>
      </c>
      <c r="I153" s="102">
        <v>465</v>
      </c>
      <c r="J153" s="103" t="s">
        <v>427</v>
      </c>
      <c r="L153" s="113" t="s">
        <v>427</v>
      </c>
      <c r="M153" s="113" t="s">
        <v>61</v>
      </c>
      <c r="N153" s="113" t="s">
        <v>862</v>
      </c>
      <c r="O153" s="113" t="s">
        <v>863</v>
      </c>
      <c r="P153" s="110" t="s">
        <v>864</v>
      </c>
      <c r="Q153" s="111">
        <v>2021</v>
      </c>
      <c r="R153" s="111" t="s">
        <v>772</v>
      </c>
      <c r="S153" s="111" t="s">
        <v>147</v>
      </c>
      <c r="T153" s="112">
        <v>73009.59</v>
      </c>
      <c r="V153" s="103" t="s">
        <v>427</v>
      </c>
      <c r="W153" s="103" t="s">
        <v>865</v>
      </c>
      <c r="X153" s="103" t="s">
        <v>172</v>
      </c>
      <c r="Y153" s="103" t="s">
        <v>866</v>
      </c>
      <c r="Z153" s="104" t="s">
        <v>61</v>
      </c>
    </row>
    <row r="154" spans="2:26" x14ac:dyDescent="0.25">
      <c r="B154" s="100" t="s">
        <v>867</v>
      </c>
      <c r="C154" s="101" t="s">
        <v>868</v>
      </c>
      <c r="D154" s="100" t="s">
        <v>701</v>
      </c>
      <c r="E154" s="100" t="s">
        <v>130</v>
      </c>
      <c r="F154" s="102">
        <v>300</v>
      </c>
      <c r="G154" s="102">
        <v>600</v>
      </c>
      <c r="H154" s="102">
        <v>0</v>
      </c>
      <c r="I154" s="102">
        <v>900</v>
      </c>
      <c r="J154" s="103" t="s">
        <v>427</v>
      </c>
      <c r="L154" s="113" t="s">
        <v>427</v>
      </c>
      <c r="M154" s="113" t="s">
        <v>61</v>
      </c>
      <c r="N154" s="113" t="s">
        <v>463</v>
      </c>
      <c r="O154" s="113" t="s">
        <v>869</v>
      </c>
      <c r="P154" s="110" t="s">
        <v>870</v>
      </c>
      <c r="Q154" s="111">
        <v>2021</v>
      </c>
      <c r="R154" s="111" t="s">
        <v>772</v>
      </c>
      <c r="S154" s="111" t="s">
        <v>147</v>
      </c>
      <c r="T154" s="112">
        <v>73009.59</v>
      </c>
      <c r="V154" s="103" t="s">
        <v>427</v>
      </c>
      <c r="W154" s="103" t="s">
        <v>871</v>
      </c>
      <c r="X154" s="103" t="s">
        <v>172</v>
      </c>
      <c r="Y154" s="103" t="s">
        <v>872</v>
      </c>
      <c r="Z154" s="104" t="s">
        <v>61</v>
      </c>
    </row>
    <row r="155" spans="2:26" x14ac:dyDescent="0.25">
      <c r="B155" s="100" t="s">
        <v>873</v>
      </c>
      <c r="C155" s="101" t="s">
        <v>874</v>
      </c>
      <c r="D155" s="100" t="s">
        <v>875</v>
      </c>
      <c r="E155" s="100" t="s">
        <v>130</v>
      </c>
      <c r="F155" s="102">
        <v>300</v>
      </c>
      <c r="G155" s="102">
        <v>900</v>
      </c>
      <c r="H155" s="102">
        <v>0</v>
      </c>
      <c r="I155" s="102">
        <v>1200</v>
      </c>
      <c r="J155" s="103" t="s">
        <v>427</v>
      </c>
      <c r="L155" s="113" t="s">
        <v>427</v>
      </c>
      <c r="M155" s="113" t="s">
        <v>61</v>
      </c>
      <c r="N155" s="113" t="s">
        <v>875</v>
      </c>
      <c r="O155" s="113" t="s">
        <v>876</v>
      </c>
      <c r="P155" s="110" t="s">
        <v>877</v>
      </c>
      <c r="Q155" s="111">
        <v>2021</v>
      </c>
      <c r="R155" s="111" t="s">
        <v>772</v>
      </c>
      <c r="S155" s="111" t="s">
        <v>136</v>
      </c>
      <c r="T155" s="112">
        <v>73009.59</v>
      </c>
      <c r="V155" s="103" t="s">
        <v>427</v>
      </c>
      <c r="W155" s="103" t="s">
        <v>692</v>
      </c>
      <c r="X155" s="103" t="s">
        <v>172</v>
      </c>
      <c r="Y155" s="103" t="s">
        <v>878</v>
      </c>
      <c r="Z155" s="104" t="s">
        <v>61</v>
      </c>
    </row>
    <row r="156" spans="2:26" x14ac:dyDescent="0.25">
      <c r="B156" s="100" t="s">
        <v>879</v>
      </c>
      <c r="C156" s="101" t="s">
        <v>880</v>
      </c>
      <c r="D156" s="100" t="s">
        <v>881</v>
      </c>
      <c r="E156" s="100" t="s">
        <v>172</v>
      </c>
      <c r="F156" s="102">
        <v>0</v>
      </c>
      <c r="G156" s="102">
        <v>465</v>
      </c>
      <c r="H156" s="102">
        <v>0</v>
      </c>
      <c r="I156" s="102">
        <v>465</v>
      </c>
      <c r="J156" s="103" t="s">
        <v>427</v>
      </c>
      <c r="L156" s="113" t="s">
        <v>427</v>
      </c>
      <c r="M156" s="113" t="s">
        <v>61</v>
      </c>
      <c r="N156" s="113" t="s">
        <v>882</v>
      </c>
      <c r="O156" s="113" t="s">
        <v>883</v>
      </c>
      <c r="P156" s="110" t="s">
        <v>884</v>
      </c>
      <c r="Q156" s="111">
        <v>2021</v>
      </c>
      <c r="R156" s="111" t="s">
        <v>772</v>
      </c>
      <c r="S156" s="111" t="s">
        <v>147</v>
      </c>
      <c r="T156" s="112">
        <v>73009.59</v>
      </c>
      <c r="V156" s="103" t="s">
        <v>427</v>
      </c>
      <c r="W156" s="103" t="s">
        <v>885</v>
      </c>
      <c r="X156" s="103" t="s">
        <v>172</v>
      </c>
      <c r="Y156" s="103" t="s">
        <v>886</v>
      </c>
      <c r="Z156" s="104" t="s">
        <v>61</v>
      </c>
    </row>
    <row r="157" spans="2:26" x14ac:dyDescent="0.25">
      <c r="B157" s="100" t="s">
        <v>887</v>
      </c>
      <c r="C157" s="101" t="s">
        <v>888</v>
      </c>
      <c r="D157" s="100" t="s">
        <v>818</v>
      </c>
      <c r="E157" s="100" t="s">
        <v>172</v>
      </c>
      <c r="F157" s="102">
        <v>0</v>
      </c>
      <c r="G157" s="102">
        <v>465</v>
      </c>
      <c r="H157" s="102">
        <v>0</v>
      </c>
      <c r="I157" s="102">
        <v>465</v>
      </c>
      <c r="J157" s="103" t="s">
        <v>427</v>
      </c>
      <c r="L157" s="113" t="s">
        <v>427</v>
      </c>
      <c r="M157" s="113" t="s">
        <v>61</v>
      </c>
      <c r="N157" s="113" t="s">
        <v>889</v>
      </c>
      <c r="O157" s="113" t="s">
        <v>890</v>
      </c>
      <c r="P157" s="110" t="s">
        <v>891</v>
      </c>
      <c r="Q157" s="111">
        <v>2021</v>
      </c>
      <c r="R157" s="111" t="s">
        <v>772</v>
      </c>
      <c r="S157" s="111" t="s">
        <v>147</v>
      </c>
      <c r="T157" s="112">
        <v>73009.59</v>
      </c>
      <c r="V157" s="103" t="s">
        <v>427</v>
      </c>
      <c r="W157" s="103" t="s">
        <v>693</v>
      </c>
      <c r="X157" s="103" t="s">
        <v>130</v>
      </c>
      <c r="Y157" s="103" t="s">
        <v>694</v>
      </c>
      <c r="Z157" s="104" t="s">
        <v>61</v>
      </c>
    </row>
    <row r="158" spans="2:26" x14ac:dyDescent="0.25">
      <c r="B158" s="100" t="s">
        <v>892</v>
      </c>
      <c r="C158" s="101" t="s">
        <v>893</v>
      </c>
      <c r="D158" s="100" t="s">
        <v>838</v>
      </c>
      <c r="E158" s="100" t="s">
        <v>172</v>
      </c>
      <c r="F158" s="102">
        <v>0</v>
      </c>
      <c r="G158" s="102">
        <v>465</v>
      </c>
      <c r="H158" s="102">
        <v>0</v>
      </c>
      <c r="I158" s="102">
        <v>465</v>
      </c>
      <c r="J158" s="103" t="s">
        <v>427</v>
      </c>
      <c r="L158" s="113" t="s">
        <v>427</v>
      </c>
      <c r="M158" s="113" t="s">
        <v>61</v>
      </c>
      <c r="N158" s="113" t="s">
        <v>894</v>
      </c>
      <c r="O158" s="113" t="s">
        <v>895</v>
      </c>
      <c r="P158" s="110" t="s">
        <v>896</v>
      </c>
      <c r="Q158" s="111">
        <v>2021</v>
      </c>
      <c r="R158" s="111" t="s">
        <v>772</v>
      </c>
      <c r="S158" s="111" t="s">
        <v>147</v>
      </c>
      <c r="T158" s="112">
        <v>73009.59</v>
      </c>
      <c r="V158" s="103" t="s">
        <v>427</v>
      </c>
      <c r="W158" s="103" t="s">
        <v>897</v>
      </c>
      <c r="X158" s="103" t="s">
        <v>138</v>
      </c>
      <c r="Y158" s="103" t="s">
        <v>898</v>
      </c>
      <c r="Z158" s="104" t="s">
        <v>61</v>
      </c>
    </row>
    <row r="159" spans="2:26" x14ac:dyDescent="0.25">
      <c r="B159" s="100" t="s">
        <v>899</v>
      </c>
      <c r="C159" s="101" t="s">
        <v>900</v>
      </c>
      <c r="D159" s="100" t="s">
        <v>610</v>
      </c>
      <c r="E159" s="100" t="s">
        <v>130</v>
      </c>
      <c r="F159" s="102">
        <v>300</v>
      </c>
      <c r="G159" s="102">
        <v>900</v>
      </c>
      <c r="H159" s="102">
        <v>0</v>
      </c>
      <c r="I159" s="102">
        <v>1200</v>
      </c>
      <c r="J159" s="103" t="s">
        <v>427</v>
      </c>
      <c r="L159" s="113" t="s">
        <v>427</v>
      </c>
      <c r="M159" s="113" t="s">
        <v>61</v>
      </c>
      <c r="N159" s="113" t="s">
        <v>487</v>
      </c>
      <c r="O159" s="113" t="s">
        <v>901</v>
      </c>
      <c r="P159" s="110" t="s">
        <v>902</v>
      </c>
      <c r="Q159" s="111">
        <v>2021</v>
      </c>
      <c r="R159" s="111" t="s">
        <v>772</v>
      </c>
      <c r="S159" s="111" t="s">
        <v>147</v>
      </c>
      <c r="T159" s="112">
        <v>73009.59</v>
      </c>
      <c r="V159" s="103" t="s">
        <v>427</v>
      </c>
      <c r="W159" s="103" t="s">
        <v>903</v>
      </c>
      <c r="X159" s="103" t="s">
        <v>172</v>
      </c>
      <c r="Y159" s="103" t="s">
        <v>904</v>
      </c>
      <c r="Z159" s="104" t="s">
        <v>61</v>
      </c>
    </row>
    <row r="160" spans="2:26" x14ac:dyDescent="0.25">
      <c r="B160" s="100" t="s">
        <v>905</v>
      </c>
      <c r="C160" s="101" t="s">
        <v>906</v>
      </c>
      <c r="D160" s="100" t="s">
        <v>907</v>
      </c>
      <c r="E160" s="100" t="s">
        <v>172</v>
      </c>
      <c r="F160" s="102">
        <v>0</v>
      </c>
      <c r="G160" s="102">
        <v>465</v>
      </c>
      <c r="H160" s="102">
        <v>0</v>
      </c>
      <c r="I160" s="102">
        <v>465</v>
      </c>
      <c r="J160" s="103" t="s">
        <v>427</v>
      </c>
      <c r="L160" s="113" t="s">
        <v>427</v>
      </c>
      <c r="M160" s="113" t="s">
        <v>61</v>
      </c>
      <c r="N160" s="113" t="s">
        <v>594</v>
      </c>
      <c r="O160" s="113" t="s">
        <v>908</v>
      </c>
      <c r="P160" s="110" t="s">
        <v>909</v>
      </c>
      <c r="Q160" s="111">
        <v>2021</v>
      </c>
      <c r="R160" s="111" t="s">
        <v>259</v>
      </c>
      <c r="S160" s="111" t="s">
        <v>147</v>
      </c>
      <c r="T160" s="112">
        <v>45938.45</v>
      </c>
      <c r="V160" s="103" t="s">
        <v>427</v>
      </c>
      <c r="W160" s="103" t="s">
        <v>655</v>
      </c>
      <c r="X160" s="103" t="s">
        <v>172</v>
      </c>
      <c r="Y160" s="103" t="s">
        <v>910</v>
      </c>
      <c r="Z160" s="104" t="s">
        <v>61</v>
      </c>
    </row>
    <row r="161" spans="2:26" x14ac:dyDescent="0.25">
      <c r="B161" s="100" t="s">
        <v>911</v>
      </c>
      <c r="C161" s="101" t="s">
        <v>912</v>
      </c>
      <c r="D161" s="100" t="s">
        <v>637</v>
      </c>
      <c r="E161" s="100" t="s">
        <v>172</v>
      </c>
      <c r="F161" s="102">
        <v>0</v>
      </c>
      <c r="G161" s="102">
        <v>465</v>
      </c>
      <c r="H161" s="102">
        <v>0</v>
      </c>
      <c r="I161" s="102">
        <v>465</v>
      </c>
      <c r="J161" s="103" t="s">
        <v>427</v>
      </c>
      <c r="L161" s="113" t="s">
        <v>427</v>
      </c>
      <c r="M161" s="113" t="s">
        <v>61</v>
      </c>
      <c r="N161" s="113" t="s">
        <v>913</v>
      </c>
      <c r="O161" s="113" t="s">
        <v>914</v>
      </c>
      <c r="P161" s="110" t="s">
        <v>915</v>
      </c>
      <c r="Q161" s="111">
        <v>2021</v>
      </c>
      <c r="R161" s="111" t="s">
        <v>259</v>
      </c>
      <c r="S161" s="111" t="s">
        <v>147</v>
      </c>
      <c r="T161" s="112">
        <v>45938.45</v>
      </c>
      <c r="V161" s="103" t="s">
        <v>427</v>
      </c>
      <c r="W161" s="103" t="s">
        <v>504</v>
      </c>
      <c r="X161" s="103" t="s">
        <v>172</v>
      </c>
      <c r="Y161" s="103" t="s">
        <v>916</v>
      </c>
      <c r="Z161" s="104" t="s">
        <v>61</v>
      </c>
    </row>
    <row r="162" spans="2:26" x14ac:dyDescent="0.25">
      <c r="B162" s="100" t="s">
        <v>917</v>
      </c>
      <c r="C162" s="101" t="s">
        <v>918</v>
      </c>
      <c r="D162" s="100" t="s">
        <v>664</v>
      </c>
      <c r="E162" s="100" t="s">
        <v>130</v>
      </c>
      <c r="F162" s="102">
        <v>300</v>
      </c>
      <c r="G162" s="102">
        <v>675</v>
      </c>
      <c r="H162" s="102">
        <v>0</v>
      </c>
      <c r="I162" s="102">
        <v>975</v>
      </c>
      <c r="J162" s="103" t="s">
        <v>427</v>
      </c>
      <c r="L162" s="113" t="s">
        <v>427</v>
      </c>
      <c r="M162" s="113" t="s">
        <v>61</v>
      </c>
      <c r="N162" s="113" t="s">
        <v>919</v>
      </c>
      <c r="O162" s="113" t="s">
        <v>920</v>
      </c>
      <c r="P162" s="110" t="s">
        <v>921</v>
      </c>
      <c r="Q162" s="111">
        <v>2021</v>
      </c>
      <c r="R162" s="111" t="s">
        <v>772</v>
      </c>
      <c r="S162" s="111" t="s">
        <v>136</v>
      </c>
      <c r="T162" s="112">
        <v>73009.59</v>
      </c>
      <c r="V162" s="103" t="s">
        <v>427</v>
      </c>
      <c r="W162" s="103" t="s">
        <v>881</v>
      </c>
      <c r="X162" s="103" t="s">
        <v>172</v>
      </c>
      <c r="Y162" s="103" t="s">
        <v>922</v>
      </c>
      <c r="Z162" s="104" t="s">
        <v>61</v>
      </c>
    </row>
    <row r="163" spans="2:26" x14ac:dyDescent="0.25">
      <c r="B163" s="100" t="s">
        <v>923</v>
      </c>
      <c r="C163" s="101" t="s">
        <v>924</v>
      </c>
      <c r="D163" s="100" t="s">
        <v>488</v>
      </c>
      <c r="E163" s="100" t="s">
        <v>130</v>
      </c>
      <c r="F163" s="102">
        <v>300</v>
      </c>
      <c r="G163" s="102">
        <v>800</v>
      </c>
      <c r="H163" s="102">
        <v>0</v>
      </c>
      <c r="I163" s="102">
        <v>1100</v>
      </c>
      <c r="J163" s="103" t="s">
        <v>427</v>
      </c>
      <c r="L163" s="113" t="s">
        <v>427</v>
      </c>
      <c r="M163" s="113" t="s">
        <v>61</v>
      </c>
      <c r="N163" s="113" t="s">
        <v>606</v>
      </c>
      <c r="O163" s="113" t="s">
        <v>607</v>
      </c>
      <c r="P163" s="110" t="s">
        <v>925</v>
      </c>
      <c r="Q163" s="111">
        <v>2022</v>
      </c>
      <c r="R163" s="111" t="s">
        <v>926</v>
      </c>
      <c r="S163" s="111" t="s">
        <v>136</v>
      </c>
      <c r="T163" s="112">
        <v>63267.03</v>
      </c>
      <c r="V163" s="103" t="s">
        <v>427</v>
      </c>
      <c r="W163" s="103" t="s">
        <v>528</v>
      </c>
      <c r="X163" s="103" t="s">
        <v>172</v>
      </c>
      <c r="Y163" s="103" t="s">
        <v>927</v>
      </c>
      <c r="Z163" s="104" t="s">
        <v>61</v>
      </c>
    </row>
    <row r="164" spans="2:26" x14ac:dyDescent="0.25">
      <c r="B164" s="100" t="s">
        <v>928</v>
      </c>
      <c r="C164" s="101" t="s">
        <v>929</v>
      </c>
      <c r="D164" s="100" t="s">
        <v>930</v>
      </c>
      <c r="E164" s="100" t="s">
        <v>172</v>
      </c>
      <c r="F164" s="102">
        <v>0</v>
      </c>
      <c r="G164" s="102">
        <v>465</v>
      </c>
      <c r="H164" s="102">
        <v>0</v>
      </c>
      <c r="I164" s="102">
        <v>465</v>
      </c>
      <c r="J164" s="103" t="s">
        <v>427</v>
      </c>
      <c r="L164" s="109" t="s">
        <v>427</v>
      </c>
      <c r="M164" s="109" t="s">
        <v>61</v>
      </c>
      <c r="N164" s="109" t="s">
        <v>705</v>
      </c>
      <c r="O164" s="109" t="s">
        <v>706</v>
      </c>
      <c r="P164" s="110" t="s">
        <v>931</v>
      </c>
      <c r="Q164" s="111">
        <v>2022</v>
      </c>
      <c r="R164" s="111" t="s">
        <v>926</v>
      </c>
      <c r="S164" s="111" t="s">
        <v>136</v>
      </c>
      <c r="T164" s="112">
        <v>63267.03</v>
      </c>
      <c r="V164" s="103" t="s">
        <v>427</v>
      </c>
      <c r="W164" s="103" t="s">
        <v>932</v>
      </c>
      <c r="X164" s="103" t="s">
        <v>172</v>
      </c>
      <c r="Y164" s="103" t="s">
        <v>933</v>
      </c>
      <c r="Z164" s="104" t="s">
        <v>61</v>
      </c>
    </row>
    <row r="165" spans="2:26" x14ac:dyDescent="0.25">
      <c r="B165" s="100" t="s">
        <v>934</v>
      </c>
      <c r="C165" s="101" t="s">
        <v>935</v>
      </c>
      <c r="D165" s="100" t="s">
        <v>718</v>
      </c>
      <c r="E165" s="100" t="s">
        <v>130</v>
      </c>
      <c r="F165" s="102">
        <v>300</v>
      </c>
      <c r="G165" s="102">
        <v>1000</v>
      </c>
      <c r="H165" s="102">
        <v>0</v>
      </c>
      <c r="I165" s="102">
        <v>1300</v>
      </c>
      <c r="J165" s="103" t="s">
        <v>427</v>
      </c>
      <c r="L165" s="109" t="s">
        <v>427</v>
      </c>
      <c r="M165" s="109" t="s">
        <v>61</v>
      </c>
      <c r="N165" s="109" t="s">
        <v>936</v>
      </c>
      <c r="O165" s="109" t="s">
        <v>937</v>
      </c>
      <c r="P165" s="110" t="s">
        <v>938</v>
      </c>
      <c r="Q165" s="111">
        <v>2022</v>
      </c>
      <c r="R165" s="111" t="s">
        <v>672</v>
      </c>
      <c r="S165" s="111" t="s">
        <v>136</v>
      </c>
      <c r="T165" s="112">
        <v>63267.03</v>
      </c>
      <c r="V165" s="103" t="s">
        <v>427</v>
      </c>
      <c r="W165" s="103" t="s">
        <v>785</v>
      </c>
      <c r="X165" s="103" t="s">
        <v>172</v>
      </c>
      <c r="Y165" s="103" t="s">
        <v>939</v>
      </c>
      <c r="Z165" s="104" t="s">
        <v>61</v>
      </c>
    </row>
    <row r="166" spans="2:26" x14ac:dyDescent="0.25">
      <c r="B166" s="100" t="s">
        <v>940</v>
      </c>
      <c r="C166" s="101" t="s">
        <v>941</v>
      </c>
      <c r="D166" s="100" t="s">
        <v>688</v>
      </c>
      <c r="E166" s="100" t="s">
        <v>172</v>
      </c>
      <c r="F166" s="102">
        <v>0</v>
      </c>
      <c r="G166" s="102">
        <v>465</v>
      </c>
      <c r="H166" s="102">
        <v>0</v>
      </c>
      <c r="I166" s="102">
        <v>465</v>
      </c>
      <c r="J166" s="103" t="s">
        <v>427</v>
      </c>
      <c r="L166" s="109" t="s">
        <v>427</v>
      </c>
      <c r="M166" s="109" t="s">
        <v>61</v>
      </c>
      <c r="N166" s="109" t="s">
        <v>942</v>
      </c>
      <c r="O166" s="109" t="s">
        <v>943</v>
      </c>
      <c r="P166" s="110" t="s">
        <v>944</v>
      </c>
      <c r="Q166" s="111">
        <v>2022</v>
      </c>
      <c r="R166" s="111" t="s">
        <v>672</v>
      </c>
      <c r="S166" s="111" t="s">
        <v>147</v>
      </c>
      <c r="T166" s="112">
        <v>63267.03</v>
      </c>
      <c r="V166" s="103" t="s">
        <v>427</v>
      </c>
      <c r="W166" s="103" t="s">
        <v>861</v>
      </c>
      <c r="X166" s="103" t="s">
        <v>172</v>
      </c>
      <c r="Y166" s="103" t="s">
        <v>945</v>
      </c>
      <c r="Z166" s="104" t="s">
        <v>61</v>
      </c>
    </row>
    <row r="167" spans="2:26" x14ac:dyDescent="0.25">
      <c r="B167" s="100" t="s">
        <v>946</v>
      </c>
      <c r="C167" s="101" t="s">
        <v>947</v>
      </c>
      <c r="D167" s="100" t="s">
        <v>751</v>
      </c>
      <c r="E167" s="100" t="s">
        <v>130</v>
      </c>
      <c r="F167" s="102">
        <v>300</v>
      </c>
      <c r="G167" s="102">
        <v>600</v>
      </c>
      <c r="H167" s="102">
        <v>0</v>
      </c>
      <c r="I167" s="102">
        <v>900</v>
      </c>
      <c r="J167" s="103" t="s">
        <v>427</v>
      </c>
      <c r="L167" s="109" t="s">
        <v>427</v>
      </c>
      <c r="M167" s="109" t="s">
        <v>61</v>
      </c>
      <c r="N167" s="109" t="s">
        <v>626</v>
      </c>
      <c r="O167" s="109" t="s">
        <v>948</v>
      </c>
      <c r="P167" s="110" t="s">
        <v>949</v>
      </c>
      <c r="Q167" s="111">
        <v>2022</v>
      </c>
      <c r="R167" s="111" t="s">
        <v>950</v>
      </c>
      <c r="S167" s="111" t="s">
        <v>147</v>
      </c>
      <c r="T167" s="112">
        <v>79629.11</v>
      </c>
      <c r="V167" s="103" t="s">
        <v>427</v>
      </c>
      <c r="W167" s="103" t="s">
        <v>745</v>
      </c>
      <c r="X167" s="103" t="s">
        <v>172</v>
      </c>
      <c r="Y167" s="103" t="s">
        <v>951</v>
      </c>
      <c r="Z167" s="104" t="s">
        <v>61</v>
      </c>
    </row>
    <row r="168" spans="2:26" x14ac:dyDescent="0.25">
      <c r="B168" s="100" t="s">
        <v>952</v>
      </c>
      <c r="C168" s="101" t="s">
        <v>953</v>
      </c>
      <c r="D168" s="100" t="s">
        <v>533</v>
      </c>
      <c r="E168" s="100" t="s">
        <v>172</v>
      </c>
      <c r="F168" s="102">
        <v>0</v>
      </c>
      <c r="G168" s="102">
        <v>465</v>
      </c>
      <c r="H168" s="102">
        <v>0</v>
      </c>
      <c r="I168" s="102">
        <v>465</v>
      </c>
      <c r="J168" s="103" t="s">
        <v>427</v>
      </c>
      <c r="L168" s="109" t="s">
        <v>427</v>
      </c>
      <c r="M168" s="109" t="s">
        <v>61</v>
      </c>
      <c r="N168" s="109" t="s">
        <v>954</v>
      </c>
      <c r="O168" s="109" t="s">
        <v>955</v>
      </c>
      <c r="P168" s="110" t="s">
        <v>956</v>
      </c>
      <c r="Q168" s="111">
        <v>2022</v>
      </c>
      <c r="R168" s="111" t="s">
        <v>950</v>
      </c>
      <c r="S168" s="111" t="s">
        <v>147</v>
      </c>
      <c r="T168" s="112">
        <v>79629.11</v>
      </c>
      <c r="V168" s="103" t="s">
        <v>427</v>
      </c>
      <c r="W168" s="103" t="s">
        <v>626</v>
      </c>
      <c r="X168" s="103" t="s">
        <v>130</v>
      </c>
      <c r="Y168" s="103" t="s">
        <v>948</v>
      </c>
      <c r="Z168" s="104" t="s">
        <v>61</v>
      </c>
    </row>
    <row r="169" spans="2:26" x14ac:dyDescent="0.25">
      <c r="B169" s="100" t="s">
        <v>957</v>
      </c>
      <c r="C169" s="101" t="s">
        <v>958</v>
      </c>
      <c r="D169" s="100" t="s">
        <v>586</v>
      </c>
      <c r="E169" s="100" t="s">
        <v>130</v>
      </c>
      <c r="F169" s="102">
        <v>300</v>
      </c>
      <c r="G169" s="102">
        <v>705</v>
      </c>
      <c r="H169" s="102">
        <v>0</v>
      </c>
      <c r="I169" s="102">
        <v>1005</v>
      </c>
      <c r="J169" s="103" t="s">
        <v>427</v>
      </c>
      <c r="L169" s="109"/>
      <c r="M169" s="109"/>
      <c r="N169" s="109"/>
      <c r="O169" s="109"/>
      <c r="P169" s="110"/>
      <c r="Q169" s="111"/>
      <c r="R169" s="111"/>
      <c r="S169" s="111"/>
      <c r="T169" s="112"/>
      <c r="V169" s="103" t="s">
        <v>427</v>
      </c>
      <c r="W169" s="103" t="s">
        <v>959</v>
      </c>
      <c r="X169" s="103" t="s">
        <v>172</v>
      </c>
      <c r="Y169" s="103" t="s">
        <v>960</v>
      </c>
      <c r="Z169" s="104" t="s">
        <v>61</v>
      </c>
    </row>
    <row r="170" spans="2:26" x14ac:dyDescent="0.25">
      <c r="B170" s="100" t="s">
        <v>961</v>
      </c>
      <c r="C170" s="101" t="s">
        <v>962</v>
      </c>
      <c r="D170" s="100" t="s">
        <v>963</v>
      </c>
      <c r="E170" s="100" t="s">
        <v>172</v>
      </c>
      <c r="F170" s="102">
        <v>0</v>
      </c>
      <c r="G170" s="102">
        <v>465</v>
      </c>
      <c r="H170" s="102">
        <v>0</v>
      </c>
      <c r="I170" s="102">
        <v>465</v>
      </c>
      <c r="J170" s="103" t="s">
        <v>427</v>
      </c>
      <c r="L170" s="109"/>
      <c r="M170" s="109"/>
      <c r="N170" s="109"/>
      <c r="O170" s="109"/>
      <c r="P170" s="110"/>
      <c r="Q170" s="111"/>
      <c r="R170" s="111"/>
      <c r="S170" s="111"/>
      <c r="T170" s="112"/>
      <c r="V170" s="103" t="s">
        <v>427</v>
      </c>
      <c r="W170" s="103" t="s">
        <v>676</v>
      </c>
      <c r="X170" s="103" t="s">
        <v>172</v>
      </c>
      <c r="Y170" s="103" t="s">
        <v>964</v>
      </c>
      <c r="Z170" s="104" t="s">
        <v>61</v>
      </c>
    </row>
    <row r="171" spans="2:26" x14ac:dyDescent="0.25">
      <c r="B171" s="100" t="s">
        <v>965</v>
      </c>
      <c r="C171" s="101" t="s">
        <v>966</v>
      </c>
      <c r="D171" s="100" t="s">
        <v>835</v>
      </c>
      <c r="E171" s="100" t="s">
        <v>130</v>
      </c>
      <c r="F171" s="102">
        <v>300</v>
      </c>
      <c r="G171" s="102">
        <v>900</v>
      </c>
      <c r="H171" s="102">
        <v>0</v>
      </c>
      <c r="I171" s="102">
        <v>1200</v>
      </c>
      <c r="J171" s="103" t="s">
        <v>427</v>
      </c>
      <c r="L171" s="109"/>
      <c r="M171" s="109"/>
      <c r="N171" s="109"/>
      <c r="O171" s="109"/>
      <c r="P171" s="110"/>
      <c r="Q171" s="111"/>
      <c r="R171" s="111"/>
      <c r="S171" s="111"/>
      <c r="T171" s="112"/>
      <c r="V171" s="103" t="s">
        <v>427</v>
      </c>
      <c r="W171" s="103" t="s">
        <v>701</v>
      </c>
      <c r="X171" s="103" t="s">
        <v>130</v>
      </c>
      <c r="Y171" s="103" t="s">
        <v>702</v>
      </c>
      <c r="Z171" s="104" t="s">
        <v>61</v>
      </c>
    </row>
    <row r="172" spans="2:26" x14ac:dyDescent="0.25">
      <c r="B172" s="100" t="s">
        <v>967</v>
      </c>
      <c r="C172" s="101" t="s">
        <v>968</v>
      </c>
      <c r="D172" s="100" t="s">
        <v>651</v>
      </c>
      <c r="E172" s="100" t="s">
        <v>172</v>
      </c>
      <c r="F172" s="102">
        <v>0</v>
      </c>
      <c r="G172" s="102">
        <v>465</v>
      </c>
      <c r="H172" s="102">
        <v>0</v>
      </c>
      <c r="I172" s="102">
        <v>465</v>
      </c>
      <c r="J172" s="103" t="s">
        <v>427</v>
      </c>
      <c r="L172" s="109"/>
      <c r="M172" s="109"/>
      <c r="N172" s="109"/>
      <c r="O172" s="109"/>
      <c r="P172" s="110"/>
      <c r="Q172" s="111"/>
      <c r="R172" s="111"/>
      <c r="S172" s="111"/>
      <c r="T172" s="112"/>
      <c r="V172" s="103" t="s">
        <v>427</v>
      </c>
      <c r="W172" s="103" t="s">
        <v>729</v>
      </c>
      <c r="X172" s="103" t="s">
        <v>172</v>
      </c>
      <c r="Y172" s="103" t="s">
        <v>969</v>
      </c>
      <c r="Z172" s="104" t="s">
        <v>61</v>
      </c>
    </row>
    <row r="173" spans="2:26" x14ac:dyDescent="0.25">
      <c r="B173" s="100" t="s">
        <v>970</v>
      </c>
      <c r="C173" s="101" t="s">
        <v>971</v>
      </c>
      <c r="D173" s="100" t="s">
        <v>542</v>
      </c>
      <c r="E173" s="100" t="s">
        <v>172</v>
      </c>
      <c r="F173" s="102">
        <v>0</v>
      </c>
      <c r="G173" s="102">
        <v>465</v>
      </c>
      <c r="H173" s="102">
        <v>0</v>
      </c>
      <c r="I173" s="102">
        <v>465</v>
      </c>
      <c r="J173" s="103" t="s">
        <v>427</v>
      </c>
      <c r="L173" s="109"/>
      <c r="M173" s="109"/>
      <c r="N173" s="109"/>
      <c r="O173" s="109"/>
      <c r="P173" s="110"/>
      <c r="Q173" s="111"/>
      <c r="R173" s="111"/>
      <c r="S173" s="111"/>
      <c r="T173" s="112"/>
      <c r="V173" s="103" t="s">
        <v>427</v>
      </c>
      <c r="W173" s="103" t="s">
        <v>443</v>
      </c>
      <c r="X173" s="103" t="s">
        <v>130</v>
      </c>
      <c r="Y173" s="103" t="s">
        <v>444</v>
      </c>
      <c r="Z173" s="104" t="s">
        <v>61</v>
      </c>
    </row>
    <row r="174" spans="2:26" x14ac:dyDescent="0.25">
      <c r="B174" s="100" t="s">
        <v>972</v>
      </c>
      <c r="C174" s="101" t="s">
        <v>973</v>
      </c>
      <c r="D174" s="100" t="s">
        <v>577</v>
      </c>
      <c r="E174" s="100" t="s">
        <v>130</v>
      </c>
      <c r="F174" s="102">
        <v>300</v>
      </c>
      <c r="G174" s="102">
        <v>915</v>
      </c>
      <c r="H174" s="102">
        <v>0</v>
      </c>
      <c r="I174" s="102">
        <v>1215</v>
      </c>
      <c r="J174" s="103" t="s">
        <v>427</v>
      </c>
      <c r="L174" s="109"/>
      <c r="M174" s="109"/>
      <c r="N174" s="109"/>
      <c r="O174" s="109"/>
      <c r="P174" s="110"/>
      <c r="Q174" s="111"/>
      <c r="R174" s="111"/>
      <c r="S174" s="111"/>
      <c r="T174" s="112"/>
      <c r="V174" s="103" t="s">
        <v>427</v>
      </c>
      <c r="W174" s="103" t="s">
        <v>822</v>
      </c>
      <c r="X174" s="103" t="s">
        <v>172</v>
      </c>
      <c r="Y174" s="103" t="s">
        <v>974</v>
      </c>
      <c r="Z174" s="104" t="s">
        <v>61</v>
      </c>
    </row>
    <row r="175" spans="2:26" x14ac:dyDescent="0.25">
      <c r="B175" s="100" t="s">
        <v>975</v>
      </c>
      <c r="C175" s="101" t="s">
        <v>976</v>
      </c>
      <c r="D175" s="100" t="s">
        <v>794</v>
      </c>
      <c r="E175" s="100" t="s">
        <v>172</v>
      </c>
      <c r="F175" s="102">
        <v>0</v>
      </c>
      <c r="G175" s="102">
        <v>465</v>
      </c>
      <c r="H175" s="102">
        <v>0</v>
      </c>
      <c r="I175" s="102">
        <v>465</v>
      </c>
      <c r="J175" s="103" t="s">
        <v>427</v>
      </c>
      <c r="L175" s="109"/>
      <c r="M175" s="109"/>
      <c r="N175" s="109"/>
      <c r="O175" s="109"/>
      <c r="P175" s="110"/>
      <c r="Q175" s="111"/>
      <c r="R175" s="111"/>
      <c r="S175" s="111"/>
      <c r="T175" s="112"/>
      <c r="V175" s="103" t="s">
        <v>427</v>
      </c>
      <c r="W175" s="103" t="s">
        <v>977</v>
      </c>
      <c r="X175" s="103" t="s">
        <v>138</v>
      </c>
      <c r="Y175" s="103" t="s">
        <v>978</v>
      </c>
      <c r="Z175" s="104" t="s">
        <v>61</v>
      </c>
    </row>
    <row r="176" spans="2:26" x14ac:dyDescent="0.25">
      <c r="B176" s="100" t="s">
        <v>979</v>
      </c>
      <c r="C176" s="101" t="s">
        <v>980</v>
      </c>
      <c r="D176" s="100" t="s">
        <v>520</v>
      </c>
      <c r="E176" s="100" t="s">
        <v>130</v>
      </c>
      <c r="F176" s="102">
        <v>300</v>
      </c>
      <c r="G176" s="102">
        <v>1000</v>
      </c>
      <c r="H176" s="102">
        <v>0</v>
      </c>
      <c r="I176" s="102">
        <v>1300</v>
      </c>
      <c r="J176" s="103" t="s">
        <v>427</v>
      </c>
      <c r="L176" s="109"/>
      <c r="M176" s="109"/>
      <c r="N176" s="109"/>
      <c r="O176" s="109"/>
      <c r="P176" s="110"/>
      <c r="Q176" s="111"/>
      <c r="R176" s="111"/>
      <c r="S176" s="111"/>
      <c r="T176" s="112"/>
      <c r="V176" s="103" t="s">
        <v>427</v>
      </c>
      <c r="W176" s="103" t="s">
        <v>471</v>
      </c>
      <c r="X176" s="103" t="s">
        <v>172</v>
      </c>
      <c r="Y176" s="103" t="s">
        <v>981</v>
      </c>
      <c r="Z176" s="104" t="s">
        <v>61</v>
      </c>
    </row>
    <row r="177" spans="2:26" x14ac:dyDescent="0.25">
      <c r="B177" s="100" t="s">
        <v>982</v>
      </c>
      <c r="C177" s="101" t="s">
        <v>983</v>
      </c>
      <c r="D177" s="100" t="s">
        <v>443</v>
      </c>
      <c r="E177" s="100" t="s">
        <v>130</v>
      </c>
      <c r="F177" s="102">
        <v>300</v>
      </c>
      <c r="G177" s="102">
        <v>665</v>
      </c>
      <c r="H177" s="102">
        <v>0</v>
      </c>
      <c r="I177" s="102">
        <v>965</v>
      </c>
      <c r="J177" s="103" t="s">
        <v>427</v>
      </c>
      <c r="L177" s="109"/>
      <c r="M177" s="109"/>
      <c r="N177" s="109"/>
      <c r="O177" s="109"/>
      <c r="P177" s="110"/>
      <c r="Q177" s="111"/>
      <c r="R177" s="111"/>
      <c r="S177" s="111"/>
      <c r="T177" s="112"/>
      <c r="V177" s="103" t="s">
        <v>427</v>
      </c>
      <c r="W177" s="103" t="s">
        <v>505</v>
      </c>
      <c r="X177" s="103" t="s">
        <v>130</v>
      </c>
      <c r="Y177" s="103" t="s">
        <v>506</v>
      </c>
      <c r="Z177" s="104" t="s">
        <v>61</v>
      </c>
    </row>
    <row r="178" spans="2:26" x14ac:dyDescent="0.25">
      <c r="B178" s="100" t="s">
        <v>984</v>
      </c>
      <c r="C178" s="101" t="s">
        <v>985</v>
      </c>
      <c r="D178" s="100" t="s">
        <v>713</v>
      </c>
      <c r="E178" s="100" t="s">
        <v>172</v>
      </c>
      <c r="F178" s="102">
        <v>0</v>
      </c>
      <c r="G178" s="102">
        <v>465</v>
      </c>
      <c r="H178" s="102">
        <v>0</v>
      </c>
      <c r="I178" s="102">
        <v>465</v>
      </c>
      <c r="J178" s="103" t="s">
        <v>427</v>
      </c>
      <c r="L178" s="109"/>
      <c r="M178" s="109"/>
      <c r="N178" s="109"/>
      <c r="O178" s="109"/>
      <c r="P178" s="110"/>
      <c r="Q178" s="111"/>
      <c r="R178" s="111"/>
      <c r="S178" s="111"/>
      <c r="T178" s="112"/>
      <c r="V178" s="103" t="s">
        <v>427</v>
      </c>
      <c r="W178" s="103" t="s">
        <v>986</v>
      </c>
      <c r="X178" s="103" t="s">
        <v>138</v>
      </c>
      <c r="Y178" s="103" t="s">
        <v>987</v>
      </c>
      <c r="Z178" s="104" t="s">
        <v>61</v>
      </c>
    </row>
    <row r="179" spans="2:26" x14ac:dyDescent="0.25">
      <c r="B179" s="100" t="s">
        <v>988</v>
      </c>
      <c r="C179" s="101" t="s">
        <v>989</v>
      </c>
      <c r="D179" s="100" t="s">
        <v>959</v>
      </c>
      <c r="E179" s="100" t="s">
        <v>172</v>
      </c>
      <c r="F179" s="102">
        <v>0</v>
      </c>
      <c r="G179" s="102">
        <v>465</v>
      </c>
      <c r="H179" s="102">
        <v>0</v>
      </c>
      <c r="I179" s="102">
        <v>465</v>
      </c>
      <c r="J179" s="103" t="s">
        <v>427</v>
      </c>
      <c r="L179" s="109"/>
      <c r="M179" s="109"/>
      <c r="N179" s="109"/>
      <c r="O179" s="109"/>
      <c r="P179" s="110"/>
      <c r="Q179" s="111"/>
      <c r="R179" s="111"/>
      <c r="S179" s="111"/>
      <c r="T179" s="112"/>
      <c r="V179" s="103" t="s">
        <v>427</v>
      </c>
      <c r="W179" s="103" t="s">
        <v>488</v>
      </c>
      <c r="X179" s="103" t="s">
        <v>130</v>
      </c>
      <c r="Y179" s="103" t="s">
        <v>489</v>
      </c>
      <c r="Z179" s="104" t="s">
        <v>61</v>
      </c>
    </row>
    <row r="180" spans="2:26" x14ac:dyDescent="0.25">
      <c r="B180" s="100" t="s">
        <v>990</v>
      </c>
      <c r="C180" s="101" t="s">
        <v>991</v>
      </c>
      <c r="D180" s="100" t="s">
        <v>529</v>
      </c>
      <c r="E180" s="100" t="s">
        <v>130</v>
      </c>
      <c r="F180" s="102">
        <v>300</v>
      </c>
      <c r="G180" s="102">
        <v>900</v>
      </c>
      <c r="H180" s="102">
        <v>0</v>
      </c>
      <c r="I180" s="102">
        <v>1200</v>
      </c>
      <c r="J180" s="103" t="s">
        <v>427</v>
      </c>
      <c r="L180" s="109"/>
      <c r="M180" s="109"/>
      <c r="N180" s="109"/>
      <c r="O180" s="109"/>
      <c r="P180" s="110"/>
      <c r="Q180" s="111"/>
      <c r="R180" s="111"/>
      <c r="S180" s="111"/>
      <c r="T180" s="112"/>
      <c r="V180" s="103" t="s">
        <v>427</v>
      </c>
      <c r="W180" s="103" t="s">
        <v>992</v>
      </c>
      <c r="X180" s="103" t="s">
        <v>172</v>
      </c>
      <c r="Y180" s="103" t="s">
        <v>993</v>
      </c>
      <c r="Z180" s="104" t="s">
        <v>61</v>
      </c>
    </row>
    <row r="181" spans="2:26" x14ac:dyDescent="0.25">
      <c r="B181" s="100" t="s">
        <v>994</v>
      </c>
      <c r="C181" s="101" t="s">
        <v>995</v>
      </c>
      <c r="D181" s="100" t="s">
        <v>885</v>
      </c>
      <c r="E181" s="100" t="s">
        <v>172</v>
      </c>
      <c r="F181" s="102">
        <v>0</v>
      </c>
      <c r="G181" s="102">
        <v>465</v>
      </c>
      <c r="H181" s="102">
        <v>0</v>
      </c>
      <c r="I181" s="102">
        <v>465</v>
      </c>
      <c r="J181" s="103" t="s">
        <v>427</v>
      </c>
      <c r="L181" s="109"/>
      <c r="M181" s="109"/>
      <c r="N181" s="109"/>
      <c r="O181" s="109"/>
      <c r="P181" s="110"/>
      <c r="Q181" s="111"/>
      <c r="R181" s="111"/>
      <c r="S181" s="111"/>
      <c r="T181" s="112"/>
      <c r="V181" s="103" t="s">
        <v>427</v>
      </c>
      <c r="W181" s="103" t="s">
        <v>480</v>
      </c>
      <c r="X181" s="103" t="s">
        <v>130</v>
      </c>
      <c r="Y181" s="103" t="s">
        <v>481</v>
      </c>
      <c r="Z181" s="104" t="s">
        <v>61</v>
      </c>
    </row>
    <row r="182" spans="2:26" x14ac:dyDescent="0.25">
      <c r="B182" s="100" t="s">
        <v>996</v>
      </c>
      <c r="C182" s="101" t="s">
        <v>997</v>
      </c>
      <c r="D182" s="100" t="s">
        <v>842</v>
      </c>
      <c r="E182" s="100" t="s">
        <v>130</v>
      </c>
      <c r="F182" s="102">
        <v>300</v>
      </c>
      <c r="G182" s="102">
        <v>900</v>
      </c>
      <c r="H182" s="102">
        <v>0</v>
      </c>
      <c r="I182" s="102">
        <v>1200</v>
      </c>
      <c r="J182" s="103" t="s">
        <v>427</v>
      </c>
      <c r="L182" s="109"/>
      <c r="M182" s="109"/>
      <c r="N182" s="109"/>
      <c r="O182" s="109"/>
      <c r="P182" s="110"/>
      <c r="Q182" s="111"/>
      <c r="R182" s="111"/>
      <c r="S182" s="111"/>
      <c r="T182" s="112"/>
      <c r="V182" s="103" t="s">
        <v>427</v>
      </c>
      <c r="W182" s="103" t="s">
        <v>930</v>
      </c>
      <c r="X182" s="103" t="s">
        <v>172</v>
      </c>
      <c r="Y182" s="103" t="s">
        <v>998</v>
      </c>
      <c r="Z182" s="104" t="s">
        <v>61</v>
      </c>
    </row>
    <row r="183" spans="2:26" x14ac:dyDescent="0.25">
      <c r="B183" s="100" t="s">
        <v>999</v>
      </c>
      <c r="C183" s="101" t="s">
        <v>1000</v>
      </c>
      <c r="D183" s="100" t="s">
        <v>508</v>
      </c>
      <c r="E183" s="100" t="s">
        <v>130</v>
      </c>
      <c r="F183" s="102">
        <v>300</v>
      </c>
      <c r="G183" s="102">
        <v>1000</v>
      </c>
      <c r="H183" s="102">
        <v>0</v>
      </c>
      <c r="I183" s="102">
        <v>1300</v>
      </c>
      <c r="J183" s="103" t="s">
        <v>427</v>
      </c>
      <c r="L183" s="109"/>
      <c r="M183" s="109"/>
      <c r="N183" s="109"/>
      <c r="O183" s="109"/>
      <c r="P183" s="110"/>
      <c r="Q183" s="111"/>
      <c r="R183" s="111"/>
      <c r="S183" s="111"/>
      <c r="T183" s="112"/>
      <c r="V183" s="103" t="s">
        <v>427</v>
      </c>
      <c r="W183" s="103" t="s">
        <v>519</v>
      </c>
      <c r="X183" s="103" t="s">
        <v>172</v>
      </c>
      <c r="Y183" s="103" t="s">
        <v>1001</v>
      </c>
      <c r="Z183" s="104" t="s">
        <v>61</v>
      </c>
    </row>
    <row r="184" spans="2:26" x14ac:dyDescent="0.25">
      <c r="B184" s="100" t="s">
        <v>1002</v>
      </c>
      <c r="C184" s="101" t="s">
        <v>1003</v>
      </c>
      <c r="D184" s="100" t="s">
        <v>781</v>
      </c>
      <c r="E184" s="100" t="s">
        <v>172</v>
      </c>
      <c r="F184" s="102">
        <v>0</v>
      </c>
      <c r="G184" s="102">
        <v>465</v>
      </c>
      <c r="H184" s="102">
        <v>0</v>
      </c>
      <c r="I184" s="102">
        <v>465</v>
      </c>
      <c r="J184" s="103" t="s">
        <v>427</v>
      </c>
      <c r="L184" s="109"/>
      <c r="M184" s="109"/>
      <c r="N184" s="109"/>
      <c r="O184" s="109"/>
      <c r="P184" s="110"/>
      <c r="Q184" s="111"/>
      <c r="R184" s="111"/>
      <c r="S184" s="111"/>
      <c r="T184" s="112"/>
      <c r="V184" s="103" t="s">
        <v>427</v>
      </c>
      <c r="W184" s="103" t="s">
        <v>1004</v>
      </c>
      <c r="X184" s="103" t="s">
        <v>172</v>
      </c>
      <c r="Y184" s="103" t="s">
        <v>1005</v>
      </c>
      <c r="Z184" s="104" t="s">
        <v>61</v>
      </c>
    </row>
    <row r="185" spans="2:26" x14ac:dyDescent="0.25">
      <c r="B185" s="100" t="s">
        <v>1006</v>
      </c>
      <c r="C185" s="101" t="s">
        <v>1007</v>
      </c>
      <c r="D185" s="100" t="s">
        <v>547</v>
      </c>
      <c r="E185" s="100" t="s">
        <v>130</v>
      </c>
      <c r="F185" s="102">
        <v>300</v>
      </c>
      <c r="G185" s="102">
        <v>900</v>
      </c>
      <c r="H185" s="102">
        <v>0</v>
      </c>
      <c r="I185" s="102">
        <v>1200</v>
      </c>
      <c r="J185" s="103" t="s">
        <v>427</v>
      </c>
      <c r="L185" s="109"/>
      <c r="M185" s="109"/>
      <c r="N185" s="109"/>
      <c r="O185" s="109"/>
      <c r="P185" s="110"/>
      <c r="Q185" s="111"/>
      <c r="R185" s="111"/>
      <c r="S185" s="111"/>
      <c r="T185" s="112"/>
      <c r="V185" s="103" t="s">
        <v>427</v>
      </c>
      <c r="W185" s="103" t="s">
        <v>442</v>
      </c>
      <c r="X185" s="103" t="s">
        <v>172</v>
      </c>
      <c r="Y185" s="103" t="s">
        <v>1008</v>
      </c>
      <c r="Z185" s="104" t="s">
        <v>61</v>
      </c>
    </row>
    <row r="186" spans="2:26" x14ac:dyDescent="0.25">
      <c r="B186" s="100" t="s">
        <v>1009</v>
      </c>
      <c r="C186" s="101" t="s">
        <v>1010</v>
      </c>
      <c r="D186" s="100" t="s">
        <v>475</v>
      </c>
      <c r="E186" s="100" t="s">
        <v>172</v>
      </c>
      <c r="F186" s="102">
        <v>0</v>
      </c>
      <c r="G186" s="102">
        <v>465</v>
      </c>
      <c r="H186" s="102">
        <v>0</v>
      </c>
      <c r="I186" s="102">
        <v>465</v>
      </c>
      <c r="J186" s="103" t="s">
        <v>427</v>
      </c>
      <c r="L186" s="109"/>
      <c r="M186" s="109"/>
      <c r="N186" s="109"/>
      <c r="O186" s="109"/>
      <c r="P186" s="110"/>
      <c r="Q186" s="111"/>
      <c r="R186" s="111"/>
      <c r="S186" s="111"/>
      <c r="T186" s="112"/>
      <c r="V186" s="103" t="s">
        <v>427</v>
      </c>
      <c r="W186" s="103" t="s">
        <v>617</v>
      </c>
      <c r="X186" s="103" t="s">
        <v>172</v>
      </c>
      <c r="Y186" s="103" t="s">
        <v>1011</v>
      </c>
      <c r="Z186" s="104" t="s">
        <v>61</v>
      </c>
    </row>
    <row r="187" spans="2:26" x14ac:dyDescent="0.25">
      <c r="B187" s="100" t="s">
        <v>1012</v>
      </c>
      <c r="C187" s="101" t="s">
        <v>1013</v>
      </c>
      <c r="D187" s="100" t="s">
        <v>1014</v>
      </c>
      <c r="E187" s="100" t="s">
        <v>172</v>
      </c>
      <c r="F187" s="102">
        <v>0</v>
      </c>
      <c r="G187" s="102">
        <v>465</v>
      </c>
      <c r="H187" s="102">
        <v>0</v>
      </c>
      <c r="I187" s="102">
        <v>465</v>
      </c>
      <c r="J187" s="103" t="s">
        <v>427</v>
      </c>
      <c r="L187" s="109"/>
      <c r="M187" s="109"/>
      <c r="N187" s="109"/>
      <c r="O187" s="109"/>
      <c r="P187" s="110"/>
      <c r="Q187" s="111"/>
      <c r="R187" s="111"/>
      <c r="S187" s="111"/>
      <c r="T187" s="112"/>
      <c r="V187" s="103" t="s">
        <v>427</v>
      </c>
      <c r="W187" s="103" t="s">
        <v>963</v>
      </c>
      <c r="X187" s="103" t="s">
        <v>172</v>
      </c>
      <c r="Y187" s="103" t="s">
        <v>1015</v>
      </c>
      <c r="Z187" s="104" t="s">
        <v>61</v>
      </c>
    </row>
    <row r="188" spans="2:26" x14ac:dyDescent="0.25">
      <c r="B188" s="100" t="s">
        <v>1016</v>
      </c>
      <c r="C188" s="101" t="s">
        <v>1017</v>
      </c>
      <c r="D188" s="100" t="s">
        <v>659</v>
      </c>
      <c r="E188" s="100" t="s">
        <v>172</v>
      </c>
      <c r="F188" s="102">
        <v>0</v>
      </c>
      <c r="G188" s="102">
        <v>465</v>
      </c>
      <c r="H188" s="102">
        <v>0</v>
      </c>
      <c r="I188" s="102">
        <v>465</v>
      </c>
      <c r="J188" s="103" t="s">
        <v>427</v>
      </c>
      <c r="L188" s="109"/>
      <c r="M188" s="109"/>
      <c r="N188" s="109"/>
      <c r="O188" s="109"/>
      <c r="P188" s="110"/>
      <c r="Q188" s="111"/>
      <c r="R188" s="111"/>
      <c r="S188" s="111"/>
      <c r="T188" s="112"/>
      <c r="V188" s="103" t="s">
        <v>427</v>
      </c>
      <c r="W188" s="103" t="s">
        <v>1018</v>
      </c>
      <c r="X188" s="103" t="s">
        <v>172</v>
      </c>
      <c r="Y188" s="103" t="s">
        <v>1019</v>
      </c>
      <c r="Z188" s="104" t="s">
        <v>61</v>
      </c>
    </row>
    <row r="189" spans="2:26" x14ac:dyDescent="0.25">
      <c r="B189" s="100" t="s">
        <v>1020</v>
      </c>
      <c r="C189" s="101" t="s">
        <v>1021</v>
      </c>
      <c r="D189" s="100" t="s">
        <v>882</v>
      </c>
      <c r="E189" s="100" t="s">
        <v>130</v>
      </c>
      <c r="F189" s="102">
        <v>300</v>
      </c>
      <c r="G189" s="102">
        <v>900</v>
      </c>
      <c r="H189" s="102">
        <v>0</v>
      </c>
      <c r="I189" s="102">
        <v>1200</v>
      </c>
      <c r="J189" s="103" t="s">
        <v>427</v>
      </c>
      <c r="L189" s="109"/>
      <c r="M189" s="109"/>
      <c r="N189" s="109"/>
      <c r="O189" s="109"/>
      <c r="P189" s="110"/>
      <c r="Q189" s="111"/>
      <c r="R189" s="111"/>
      <c r="S189" s="111"/>
      <c r="T189" s="112"/>
      <c r="V189" s="103" t="s">
        <v>427</v>
      </c>
      <c r="W189" s="103" t="s">
        <v>497</v>
      </c>
      <c r="X189" s="103" t="s">
        <v>130</v>
      </c>
      <c r="Y189" s="103" t="s">
        <v>498</v>
      </c>
      <c r="Z189" s="104" t="s">
        <v>61</v>
      </c>
    </row>
    <row r="190" spans="2:26" x14ac:dyDescent="0.25">
      <c r="B190" s="100" t="s">
        <v>1022</v>
      </c>
      <c r="C190" s="101" t="s">
        <v>1023</v>
      </c>
      <c r="D190" s="100" t="s">
        <v>435</v>
      </c>
      <c r="E190" s="100" t="s">
        <v>130</v>
      </c>
      <c r="F190" s="102">
        <v>300</v>
      </c>
      <c r="G190" s="102">
        <v>525</v>
      </c>
      <c r="H190" s="102">
        <v>0</v>
      </c>
      <c r="I190" s="102">
        <v>825</v>
      </c>
      <c r="J190" s="103" t="s">
        <v>427</v>
      </c>
      <c r="L190" s="109"/>
      <c r="M190" s="109"/>
      <c r="N190" s="109"/>
      <c r="O190" s="109"/>
      <c r="P190" s="110"/>
      <c r="Q190" s="111"/>
      <c r="R190" s="111"/>
      <c r="S190" s="111"/>
      <c r="T190" s="112"/>
      <c r="V190" s="103" t="s">
        <v>427</v>
      </c>
      <c r="W190" s="103" t="s">
        <v>1024</v>
      </c>
      <c r="X190" s="103" t="s">
        <v>172</v>
      </c>
      <c r="Y190" s="103" t="s">
        <v>1025</v>
      </c>
      <c r="Z190" s="104" t="s">
        <v>61</v>
      </c>
    </row>
    <row r="191" spans="2:26" x14ac:dyDescent="0.25">
      <c r="B191" s="100" t="s">
        <v>1026</v>
      </c>
      <c r="C191" s="101" t="s">
        <v>1027</v>
      </c>
      <c r="D191" s="100" t="s">
        <v>1028</v>
      </c>
      <c r="E191" s="100" t="s">
        <v>172</v>
      </c>
      <c r="F191" s="102">
        <v>0</v>
      </c>
      <c r="G191" s="102">
        <v>465</v>
      </c>
      <c r="H191" s="102">
        <v>0</v>
      </c>
      <c r="I191" s="102">
        <v>465</v>
      </c>
      <c r="J191" s="103" t="s">
        <v>427</v>
      </c>
      <c r="L191" s="109"/>
      <c r="M191" s="109"/>
      <c r="N191" s="109"/>
      <c r="O191" s="109"/>
      <c r="P191" s="110"/>
      <c r="Q191" s="111"/>
      <c r="R191" s="111"/>
      <c r="S191" s="111"/>
      <c r="T191" s="112"/>
      <c r="V191" s="103" t="s">
        <v>427</v>
      </c>
      <c r="W191" s="103" t="s">
        <v>1014</v>
      </c>
      <c r="X191" s="103" t="s">
        <v>172</v>
      </c>
      <c r="Y191" s="103" t="s">
        <v>1029</v>
      </c>
      <c r="Z191" s="104" t="s">
        <v>61</v>
      </c>
    </row>
    <row r="192" spans="2:26" x14ac:dyDescent="0.25">
      <c r="B192" s="100" t="s">
        <v>1030</v>
      </c>
      <c r="C192" s="101" t="s">
        <v>1031</v>
      </c>
      <c r="D192" s="100" t="s">
        <v>791</v>
      </c>
      <c r="E192" s="100" t="s">
        <v>130</v>
      </c>
      <c r="F192" s="102">
        <v>300</v>
      </c>
      <c r="G192" s="102">
        <v>1300</v>
      </c>
      <c r="H192" s="102">
        <v>0</v>
      </c>
      <c r="I192" s="102">
        <v>1600</v>
      </c>
      <c r="J192" s="103" t="s">
        <v>427</v>
      </c>
      <c r="L192" s="109"/>
      <c r="M192" s="109"/>
      <c r="N192" s="109"/>
      <c r="O192" s="109"/>
      <c r="P192" s="110"/>
      <c r="Q192" s="111"/>
      <c r="R192" s="111"/>
      <c r="S192" s="111"/>
      <c r="T192" s="112"/>
      <c r="V192" s="103" t="s">
        <v>427</v>
      </c>
      <c r="W192" s="103" t="s">
        <v>1032</v>
      </c>
      <c r="X192" s="103" t="s">
        <v>138</v>
      </c>
      <c r="Y192" s="103" t="s">
        <v>1033</v>
      </c>
      <c r="Z192" s="104" t="s">
        <v>61</v>
      </c>
    </row>
    <row r="193" spans="2:26" x14ac:dyDescent="0.25">
      <c r="B193" s="100" t="s">
        <v>1034</v>
      </c>
      <c r="C193" s="101" t="s">
        <v>1035</v>
      </c>
      <c r="D193" s="100" t="s">
        <v>847</v>
      </c>
      <c r="E193" s="100" t="s">
        <v>130</v>
      </c>
      <c r="F193" s="102">
        <v>300</v>
      </c>
      <c r="G193" s="102">
        <v>900</v>
      </c>
      <c r="H193" s="102">
        <v>0</v>
      </c>
      <c r="I193" s="102">
        <v>1200</v>
      </c>
      <c r="J193" s="103" t="s">
        <v>427</v>
      </c>
      <c r="L193" s="109"/>
      <c r="M193" s="109"/>
      <c r="N193" s="109"/>
      <c r="O193" s="109"/>
      <c r="P193" s="110"/>
      <c r="Q193" s="111"/>
      <c r="R193" s="111"/>
      <c r="S193" s="111"/>
      <c r="T193" s="112"/>
      <c r="V193" s="103" t="s">
        <v>427</v>
      </c>
      <c r="W193" s="103" t="s">
        <v>710</v>
      </c>
      <c r="X193" s="103" t="s">
        <v>130</v>
      </c>
      <c r="Y193" s="103" t="s">
        <v>711</v>
      </c>
      <c r="Z193" s="104" t="s">
        <v>61</v>
      </c>
    </row>
    <row r="194" spans="2:26" x14ac:dyDescent="0.25">
      <c r="B194" s="100" t="s">
        <v>1036</v>
      </c>
      <c r="C194" s="101" t="s">
        <v>1037</v>
      </c>
      <c r="D194" s="100" t="s">
        <v>515</v>
      </c>
      <c r="E194" s="100" t="s">
        <v>172</v>
      </c>
      <c r="F194" s="102">
        <v>0</v>
      </c>
      <c r="G194" s="102">
        <v>465</v>
      </c>
      <c r="H194" s="102">
        <v>0</v>
      </c>
      <c r="I194" s="102">
        <v>465</v>
      </c>
      <c r="J194" s="103" t="s">
        <v>427</v>
      </c>
      <c r="L194" s="109"/>
      <c r="M194" s="109"/>
      <c r="N194" s="109"/>
      <c r="O194" s="109"/>
      <c r="P194" s="110"/>
      <c r="Q194" s="111"/>
      <c r="R194" s="111"/>
      <c r="S194" s="111"/>
      <c r="T194" s="112"/>
      <c r="V194" s="103" t="s">
        <v>427</v>
      </c>
      <c r="W194" s="103" t="s">
        <v>663</v>
      </c>
      <c r="X194" s="103" t="s">
        <v>130</v>
      </c>
      <c r="Y194" s="103" t="s">
        <v>778</v>
      </c>
      <c r="Z194" s="104" t="s">
        <v>61</v>
      </c>
    </row>
    <row r="195" spans="2:26" x14ac:dyDescent="0.25">
      <c r="B195" s="100" t="s">
        <v>1038</v>
      </c>
      <c r="C195" s="101" t="s">
        <v>1039</v>
      </c>
      <c r="D195" s="100" t="s">
        <v>865</v>
      </c>
      <c r="E195" s="100" t="s">
        <v>172</v>
      </c>
      <c r="F195" s="102">
        <v>0</v>
      </c>
      <c r="G195" s="102">
        <v>465</v>
      </c>
      <c r="H195" s="102">
        <v>0</v>
      </c>
      <c r="I195" s="102">
        <v>465</v>
      </c>
      <c r="J195" s="103" t="s">
        <v>427</v>
      </c>
      <c r="L195" s="109"/>
      <c r="M195" s="109"/>
      <c r="N195" s="109"/>
      <c r="O195" s="109"/>
      <c r="P195" s="110"/>
      <c r="Q195" s="111"/>
      <c r="R195" s="111"/>
      <c r="S195" s="111"/>
      <c r="T195" s="112"/>
      <c r="V195" s="103" t="s">
        <v>427</v>
      </c>
      <c r="W195" s="103" t="s">
        <v>1040</v>
      </c>
      <c r="X195" s="103" t="s">
        <v>172</v>
      </c>
      <c r="Y195" s="103" t="s">
        <v>1041</v>
      </c>
      <c r="Z195" s="104" t="s">
        <v>61</v>
      </c>
    </row>
    <row r="196" spans="2:26" x14ac:dyDescent="0.25">
      <c r="B196" s="100" t="s">
        <v>1042</v>
      </c>
      <c r="C196" s="101" t="s">
        <v>1043</v>
      </c>
      <c r="D196" s="100" t="s">
        <v>595</v>
      </c>
      <c r="E196" s="100" t="s">
        <v>130</v>
      </c>
      <c r="F196" s="102">
        <v>300</v>
      </c>
      <c r="G196" s="102">
        <v>900</v>
      </c>
      <c r="H196" s="102">
        <v>0</v>
      </c>
      <c r="I196" s="102">
        <v>1200</v>
      </c>
      <c r="J196" s="103" t="s">
        <v>427</v>
      </c>
      <c r="L196" s="109"/>
      <c r="M196" s="109"/>
      <c r="N196" s="109"/>
      <c r="O196" s="109"/>
      <c r="P196" s="110"/>
      <c r="Q196" s="111"/>
      <c r="R196" s="111"/>
      <c r="S196" s="111"/>
      <c r="T196" s="112"/>
      <c r="V196" s="103" t="s">
        <v>427</v>
      </c>
      <c r="W196" s="103" t="s">
        <v>479</v>
      </c>
      <c r="X196" s="103" t="s">
        <v>172</v>
      </c>
      <c r="Y196" s="103" t="s">
        <v>1044</v>
      </c>
      <c r="Z196" s="104" t="s">
        <v>61</v>
      </c>
    </row>
    <row r="197" spans="2:26" x14ac:dyDescent="0.25">
      <c r="B197" s="100" t="s">
        <v>1045</v>
      </c>
      <c r="C197" s="101" t="s">
        <v>1046</v>
      </c>
      <c r="D197" s="100" t="s">
        <v>1040</v>
      </c>
      <c r="E197" s="100" t="s">
        <v>172</v>
      </c>
      <c r="F197" s="102">
        <v>0</v>
      </c>
      <c r="G197" s="102">
        <v>465</v>
      </c>
      <c r="H197" s="102">
        <v>0</v>
      </c>
      <c r="I197" s="102">
        <v>465</v>
      </c>
      <c r="J197" s="103" t="s">
        <v>427</v>
      </c>
      <c r="L197" s="109"/>
      <c r="M197" s="109"/>
      <c r="N197" s="109"/>
      <c r="O197" s="109"/>
      <c r="P197" s="110"/>
      <c r="Q197" s="111"/>
      <c r="R197" s="111"/>
      <c r="S197" s="111"/>
      <c r="T197" s="112"/>
      <c r="V197" s="103" t="s">
        <v>427</v>
      </c>
      <c r="W197" s="103" t="s">
        <v>700</v>
      </c>
      <c r="X197" s="103" t="s">
        <v>172</v>
      </c>
      <c r="Y197" s="103" t="s">
        <v>1047</v>
      </c>
      <c r="Z197" s="104" t="s">
        <v>61</v>
      </c>
    </row>
    <row r="198" spans="2:26" x14ac:dyDescent="0.25">
      <c r="B198" s="100" t="s">
        <v>1048</v>
      </c>
      <c r="C198" s="101" t="s">
        <v>1049</v>
      </c>
      <c r="D198" s="100" t="s">
        <v>854</v>
      </c>
      <c r="E198" s="100" t="s">
        <v>130</v>
      </c>
      <c r="F198" s="102">
        <v>300</v>
      </c>
      <c r="G198" s="102">
        <v>900</v>
      </c>
      <c r="H198" s="102">
        <v>0</v>
      </c>
      <c r="I198" s="102">
        <v>1200</v>
      </c>
      <c r="J198" s="103" t="s">
        <v>427</v>
      </c>
      <c r="L198" s="109"/>
      <c r="M198" s="109"/>
      <c r="N198" s="109"/>
      <c r="O198" s="109"/>
      <c r="P198" s="110"/>
      <c r="Q198" s="111"/>
      <c r="R198" s="111"/>
      <c r="S198" s="111"/>
      <c r="T198" s="112"/>
      <c r="V198" s="103" t="s">
        <v>427</v>
      </c>
      <c r="W198" s="103" t="s">
        <v>633</v>
      </c>
      <c r="X198" s="103" t="s">
        <v>130</v>
      </c>
      <c r="Y198" s="103" t="s">
        <v>634</v>
      </c>
      <c r="Z198" s="104" t="s">
        <v>61</v>
      </c>
    </row>
    <row r="199" spans="2:26" x14ac:dyDescent="0.25">
      <c r="B199" s="100" t="s">
        <v>1050</v>
      </c>
      <c r="C199" s="101" t="s">
        <v>1051</v>
      </c>
      <c r="D199" s="100" t="s">
        <v>932</v>
      </c>
      <c r="E199" s="100" t="s">
        <v>172</v>
      </c>
      <c r="F199" s="102">
        <v>0</v>
      </c>
      <c r="G199" s="102">
        <v>465</v>
      </c>
      <c r="H199" s="102">
        <v>0</v>
      </c>
      <c r="I199" s="102">
        <v>465</v>
      </c>
      <c r="J199" s="103" t="s">
        <v>427</v>
      </c>
      <c r="L199" s="109"/>
      <c r="M199" s="109"/>
      <c r="N199" s="109"/>
      <c r="O199" s="109"/>
      <c r="P199" s="110"/>
      <c r="Q199" s="111"/>
      <c r="R199" s="111"/>
      <c r="S199" s="111"/>
      <c r="T199" s="112"/>
      <c r="V199" s="103" t="s">
        <v>427</v>
      </c>
      <c r="W199" s="103" t="s">
        <v>529</v>
      </c>
      <c r="X199" s="103" t="s">
        <v>130</v>
      </c>
      <c r="Y199" s="103" t="s">
        <v>530</v>
      </c>
      <c r="Z199" s="104" t="s">
        <v>61</v>
      </c>
    </row>
    <row r="200" spans="2:26" x14ac:dyDescent="0.25">
      <c r="B200" s="100" t="s">
        <v>1052</v>
      </c>
      <c r="C200" s="101" t="s">
        <v>1053</v>
      </c>
      <c r="D200" s="100" t="s">
        <v>741</v>
      </c>
      <c r="E200" s="100" t="s">
        <v>172</v>
      </c>
      <c r="F200" s="102">
        <v>0</v>
      </c>
      <c r="G200" s="102">
        <v>465</v>
      </c>
      <c r="H200" s="102">
        <v>0</v>
      </c>
      <c r="I200" s="102">
        <v>465</v>
      </c>
      <c r="J200" s="103" t="s">
        <v>427</v>
      </c>
      <c r="L200" s="109"/>
      <c r="M200" s="109"/>
      <c r="N200" s="109"/>
      <c r="O200" s="109"/>
      <c r="P200" s="110"/>
      <c r="Q200" s="111"/>
      <c r="R200" s="111"/>
      <c r="S200" s="111"/>
      <c r="T200" s="112"/>
      <c r="V200" s="103" t="s">
        <v>427</v>
      </c>
      <c r="W200" s="103" t="s">
        <v>538</v>
      </c>
      <c r="X200" s="103" t="s">
        <v>130</v>
      </c>
      <c r="Y200" s="103" t="s">
        <v>539</v>
      </c>
      <c r="Z200" s="104" t="s">
        <v>61</v>
      </c>
    </row>
    <row r="201" spans="2:26" x14ac:dyDescent="0.25">
      <c r="B201" s="100" t="s">
        <v>1054</v>
      </c>
      <c r="C201" s="101" t="s">
        <v>1055</v>
      </c>
      <c r="D201" s="100" t="s">
        <v>538</v>
      </c>
      <c r="E201" s="100" t="s">
        <v>130</v>
      </c>
      <c r="F201" s="102">
        <v>300</v>
      </c>
      <c r="G201" s="102">
        <v>885</v>
      </c>
      <c r="H201" s="102">
        <v>0</v>
      </c>
      <c r="I201" s="102">
        <v>1185</v>
      </c>
      <c r="J201" s="103" t="s">
        <v>427</v>
      </c>
      <c r="L201" s="109"/>
      <c r="P201" s="110"/>
      <c r="Q201" s="111"/>
      <c r="R201" s="111"/>
      <c r="S201" s="111"/>
      <c r="T201" s="112"/>
      <c r="V201" s="103" t="s">
        <v>427</v>
      </c>
      <c r="W201" s="103" t="s">
        <v>547</v>
      </c>
      <c r="X201" s="103" t="s">
        <v>130</v>
      </c>
      <c r="Y201" s="103" t="s">
        <v>548</v>
      </c>
      <c r="Z201" s="104" t="s">
        <v>61</v>
      </c>
    </row>
    <row r="202" spans="2:26" x14ac:dyDescent="0.25">
      <c r="B202" s="100" t="s">
        <v>1056</v>
      </c>
      <c r="C202" s="101" t="s">
        <v>1057</v>
      </c>
      <c r="D202" s="100" t="s">
        <v>801</v>
      </c>
      <c r="E202" s="100" t="s">
        <v>172</v>
      </c>
      <c r="F202" s="102">
        <v>0</v>
      </c>
      <c r="G202" s="102">
        <v>465</v>
      </c>
      <c r="H202" s="102">
        <v>0</v>
      </c>
      <c r="I202" s="102">
        <v>465</v>
      </c>
      <c r="J202" s="103" t="s">
        <v>427</v>
      </c>
      <c r="L202" s="109"/>
      <c r="P202" s="110"/>
      <c r="Q202" s="111"/>
      <c r="R202" s="111"/>
      <c r="S202" s="111"/>
      <c r="T202" s="112"/>
      <c r="V202" s="103" t="s">
        <v>427</v>
      </c>
      <c r="W202" s="103" t="s">
        <v>805</v>
      </c>
      <c r="X202" s="103" t="s">
        <v>172</v>
      </c>
      <c r="Y202" s="103" t="s">
        <v>1058</v>
      </c>
      <c r="Z202" s="104" t="s">
        <v>61</v>
      </c>
    </row>
    <row r="203" spans="2:26" x14ac:dyDescent="0.25">
      <c r="B203" s="100" t="s">
        <v>1059</v>
      </c>
      <c r="C203" s="101" t="s">
        <v>1060</v>
      </c>
      <c r="D203" s="100" t="s">
        <v>862</v>
      </c>
      <c r="E203" s="100" t="s">
        <v>130</v>
      </c>
      <c r="F203" s="102">
        <v>300</v>
      </c>
      <c r="G203" s="102">
        <v>900</v>
      </c>
      <c r="H203" s="102">
        <v>0</v>
      </c>
      <c r="I203" s="102">
        <v>1200</v>
      </c>
      <c r="J203" s="103" t="s">
        <v>427</v>
      </c>
      <c r="P203" s="110"/>
      <c r="Q203" s="111"/>
      <c r="R203" s="111"/>
      <c r="S203" s="111"/>
      <c r="T203" s="112"/>
      <c r="V203" s="103" t="s">
        <v>427</v>
      </c>
      <c r="W203" s="103" t="s">
        <v>552</v>
      </c>
      <c r="X203" s="103" t="s">
        <v>130</v>
      </c>
      <c r="Y203" s="103" t="s">
        <v>553</v>
      </c>
      <c r="Z203" s="104" t="s">
        <v>61</v>
      </c>
    </row>
    <row r="204" spans="2:26" x14ac:dyDescent="0.25">
      <c r="B204" s="100" t="s">
        <v>1061</v>
      </c>
      <c r="C204" s="101" t="s">
        <v>1062</v>
      </c>
      <c r="D204" s="100" t="s">
        <v>798</v>
      </c>
      <c r="E204" s="100" t="s">
        <v>130</v>
      </c>
      <c r="F204" s="102">
        <v>300</v>
      </c>
      <c r="G204" s="102">
        <v>900</v>
      </c>
      <c r="H204" s="102">
        <v>0</v>
      </c>
      <c r="I204" s="102">
        <v>1200</v>
      </c>
      <c r="J204" s="103" t="s">
        <v>427</v>
      </c>
      <c r="P204" s="110"/>
      <c r="Q204" s="111"/>
      <c r="R204" s="111"/>
      <c r="S204" s="111"/>
      <c r="T204" s="112"/>
      <c r="V204" s="103" t="s">
        <v>427</v>
      </c>
      <c r="W204" s="103" t="s">
        <v>561</v>
      </c>
      <c r="X204" s="103" t="s">
        <v>130</v>
      </c>
      <c r="Y204" s="103" t="s">
        <v>562</v>
      </c>
      <c r="Z204" s="104" t="s">
        <v>61</v>
      </c>
    </row>
    <row r="205" spans="2:26" x14ac:dyDescent="0.25">
      <c r="B205" s="100" t="s">
        <v>1063</v>
      </c>
      <c r="C205" s="101" t="s">
        <v>1064</v>
      </c>
      <c r="D205" s="100" t="s">
        <v>667</v>
      </c>
      <c r="E205" s="100" t="s">
        <v>172</v>
      </c>
      <c r="F205" s="102">
        <v>0</v>
      </c>
      <c r="G205" s="102">
        <v>465</v>
      </c>
      <c r="H205" s="102">
        <v>0</v>
      </c>
      <c r="I205" s="102">
        <v>465</v>
      </c>
      <c r="J205" s="103" t="s">
        <v>427</v>
      </c>
      <c r="P205" s="110"/>
      <c r="Q205" s="111"/>
      <c r="R205" s="111"/>
      <c r="S205" s="111"/>
      <c r="T205" s="112"/>
      <c r="V205" s="103" t="s">
        <v>427</v>
      </c>
      <c r="W205" s="103" t="s">
        <v>777</v>
      </c>
      <c r="X205" s="103" t="s">
        <v>172</v>
      </c>
      <c r="Y205" s="103" t="s">
        <v>1065</v>
      </c>
      <c r="Z205" s="104" t="s">
        <v>61</v>
      </c>
    </row>
    <row r="206" spans="2:26" x14ac:dyDescent="0.25">
      <c r="B206" s="100" t="s">
        <v>1066</v>
      </c>
      <c r="C206" s="101" t="s">
        <v>1067</v>
      </c>
      <c r="D206" s="100" t="s">
        <v>992</v>
      </c>
      <c r="E206" s="100" t="s">
        <v>172</v>
      </c>
      <c r="F206" s="102">
        <v>0</v>
      </c>
      <c r="G206" s="102">
        <v>465</v>
      </c>
      <c r="H206" s="102">
        <v>0</v>
      </c>
      <c r="I206" s="102">
        <v>465</v>
      </c>
      <c r="J206" s="103" t="s">
        <v>427</v>
      </c>
      <c r="P206" s="110"/>
      <c r="Q206" s="111"/>
      <c r="R206" s="111"/>
      <c r="S206" s="111"/>
      <c r="T206" s="112"/>
      <c r="V206" s="103" t="s">
        <v>427</v>
      </c>
      <c r="W206" s="103" t="s">
        <v>520</v>
      </c>
      <c r="X206" s="103" t="s">
        <v>130</v>
      </c>
      <c r="Y206" s="103" t="s">
        <v>521</v>
      </c>
      <c r="Z206" s="104" t="s">
        <v>61</v>
      </c>
    </row>
    <row r="207" spans="2:26" x14ac:dyDescent="0.25">
      <c r="B207" s="100" t="s">
        <v>1068</v>
      </c>
      <c r="C207" s="101" t="s">
        <v>1069</v>
      </c>
      <c r="D207" s="100" t="s">
        <v>1018</v>
      </c>
      <c r="E207" s="100" t="s">
        <v>172</v>
      </c>
      <c r="F207" s="102">
        <v>0</v>
      </c>
      <c r="G207" s="102">
        <v>465</v>
      </c>
      <c r="H207" s="102">
        <v>0</v>
      </c>
      <c r="I207" s="102">
        <v>465</v>
      </c>
      <c r="J207" s="103" t="s">
        <v>427</v>
      </c>
      <c r="P207" s="110"/>
      <c r="Q207" s="111"/>
      <c r="R207" s="111"/>
      <c r="S207" s="111"/>
      <c r="T207" s="112"/>
      <c r="V207" s="103" t="s">
        <v>427</v>
      </c>
      <c r="W207" s="103" t="s">
        <v>1028</v>
      </c>
      <c r="X207" s="103" t="s">
        <v>172</v>
      </c>
      <c r="Y207" s="103" t="s">
        <v>1070</v>
      </c>
      <c r="Z207" s="104" t="s">
        <v>61</v>
      </c>
    </row>
    <row r="208" spans="2:26" x14ac:dyDescent="0.25">
      <c r="B208" s="100" t="s">
        <v>1071</v>
      </c>
      <c r="C208" s="101" t="s">
        <v>1072</v>
      </c>
      <c r="D208" s="100" t="s">
        <v>428</v>
      </c>
      <c r="E208" s="100" t="s">
        <v>130</v>
      </c>
      <c r="F208" s="102">
        <v>300</v>
      </c>
      <c r="G208" s="102">
        <v>1000</v>
      </c>
      <c r="H208" s="102">
        <v>0</v>
      </c>
      <c r="I208" s="102">
        <v>1300</v>
      </c>
      <c r="J208" s="103" t="s">
        <v>427</v>
      </c>
      <c r="P208" s="110"/>
      <c r="Q208" s="111"/>
      <c r="R208" s="111"/>
      <c r="S208" s="111"/>
      <c r="T208" s="112"/>
      <c r="V208" s="103" t="s">
        <v>427</v>
      </c>
      <c r="W208" s="103" t="s">
        <v>569</v>
      </c>
      <c r="X208" s="103" t="s">
        <v>130</v>
      </c>
      <c r="Y208" s="103" t="s">
        <v>570</v>
      </c>
      <c r="Z208" s="104" t="s">
        <v>61</v>
      </c>
    </row>
    <row r="209" spans="2:26" x14ac:dyDescent="0.25">
      <c r="B209" s="100" t="s">
        <v>1073</v>
      </c>
      <c r="C209" s="101" t="s">
        <v>1074</v>
      </c>
      <c r="D209" s="100" t="s">
        <v>889</v>
      </c>
      <c r="E209" s="100" t="s">
        <v>130</v>
      </c>
      <c r="F209" s="102">
        <v>300</v>
      </c>
      <c r="G209" s="102">
        <v>1300</v>
      </c>
      <c r="H209" s="102">
        <v>0</v>
      </c>
      <c r="I209" s="102">
        <v>1600</v>
      </c>
      <c r="J209" s="103" t="s">
        <v>427</v>
      </c>
      <c r="P209" s="110"/>
      <c r="Q209" s="111"/>
      <c r="R209" s="111"/>
      <c r="S209" s="111"/>
      <c r="T209" s="112"/>
      <c r="V209" s="103" t="s">
        <v>427</v>
      </c>
      <c r="W209" s="103" t="s">
        <v>647</v>
      </c>
      <c r="X209" s="103" t="s">
        <v>130</v>
      </c>
      <c r="Y209" s="103" t="s">
        <v>786</v>
      </c>
      <c r="Z209" s="104" t="s">
        <v>61</v>
      </c>
    </row>
    <row r="210" spans="2:26" x14ac:dyDescent="0.25">
      <c r="B210" s="100" t="s">
        <v>1075</v>
      </c>
      <c r="C210" s="101" t="s">
        <v>1076</v>
      </c>
      <c r="D210" s="100" t="s">
        <v>942</v>
      </c>
      <c r="E210" s="100" t="s">
        <v>187</v>
      </c>
      <c r="F210" s="102">
        <v>300</v>
      </c>
      <c r="G210" s="102">
        <v>900</v>
      </c>
      <c r="H210" s="102">
        <v>0</v>
      </c>
      <c r="I210" s="102">
        <v>1200</v>
      </c>
      <c r="J210" s="103" t="s">
        <v>427</v>
      </c>
      <c r="P210" s="110"/>
      <c r="Q210" s="111"/>
      <c r="R210" s="111"/>
      <c r="S210" s="111"/>
      <c r="T210" s="112"/>
      <c r="V210" s="103" t="s">
        <v>427</v>
      </c>
      <c r="W210" s="103" t="s">
        <v>764</v>
      </c>
      <c r="X210" s="103" t="s">
        <v>172</v>
      </c>
      <c r="Y210" s="103" t="s">
        <v>1077</v>
      </c>
      <c r="Z210" s="104" t="s">
        <v>61</v>
      </c>
    </row>
    <row r="211" spans="2:26" x14ac:dyDescent="0.25">
      <c r="B211" s="100" t="s">
        <v>1078</v>
      </c>
      <c r="C211" s="101" t="s">
        <v>1079</v>
      </c>
      <c r="D211" s="100" t="s">
        <v>806</v>
      </c>
      <c r="E211" s="100" t="s">
        <v>130</v>
      </c>
      <c r="F211" s="102">
        <v>300</v>
      </c>
      <c r="G211" s="102">
        <v>1100</v>
      </c>
      <c r="H211" s="102">
        <v>0</v>
      </c>
      <c r="I211" s="102">
        <v>1400</v>
      </c>
      <c r="J211" s="103" t="s">
        <v>427</v>
      </c>
      <c r="P211" s="110"/>
      <c r="Q211" s="111"/>
      <c r="R211" s="111"/>
      <c r="S211" s="111"/>
      <c r="T211" s="112"/>
      <c r="V211" s="103" t="s">
        <v>427</v>
      </c>
      <c r="W211" s="103" t="s">
        <v>577</v>
      </c>
      <c r="X211" s="103" t="s">
        <v>130</v>
      </c>
      <c r="Y211" s="103" t="s">
        <v>578</v>
      </c>
      <c r="Z211" s="104" t="s">
        <v>61</v>
      </c>
    </row>
    <row r="212" spans="2:26" x14ac:dyDescent="0.25">
      <c r="B212" s="100" t="s">
        <v>1080</v>
      </c>
      <c r="C212" s="101" t="s">
        <v>1081</v>
      </c>
      <c r="D212" s="100" t="s">
        <v>894</v>
      </c>
      <c r="E212" s="100" t="s">
        <v>130</v>
      </c>
      <c r="F212" s="102">
        <v>300</v>
      </c>
      <c r="G212" s="102">
        <v>1300</v>
      </c>
      <c r="H212" s="102">
        <v>0</v>
      </c>
      <c r="I212" s="102">
        <v>1600</v>
      </c>
      <c r="J212" s="103" t="s">
        <v>427</v>
      </c>
      <c r="P212" s="110"/>
      <c r="Q212" s="111"/>
      <c r="R212" s="111"/>
      <c r="S212" s="111"/>
      <c r="T212" s="112"/>
      <c r="V212" s="103" t="s">
        <v>427</v>
      </c>
      <c r="W212" s="103" t="s">
        <v>586</v>
      </c>
      <c r="X212" s="103" t="s">
        <v>130</v>
      </c>
      <c r="Y212" s="103" t="s">
        <v>587</v>
      </c>
      <c r="Z212" s="104" t="s">
        <v>61</v>
      </c>
    </row>
    <row r="213" spans="2:26" x14ac:dyDescent="0.25">
      <c r="B213" s="100" t="s">
        <v>1082</v>
      </c>
      <c r="C213" s="101" t="s">
        <v>1083</v>
      </c>
      <c r="D213" s="100" t="s">
        <v>919</v>
      </c>
      <c r="E213" s="100" t="s">
        <v>130</v>
      </c>
      <c r="F213" s="102">
        <v>300</v>
      </c>
      <c r="G213" s="102">
        <v>900</v>
      </c>
      <c r="H213" s="102">
        <v>0</v>
      </c>
      <c r="I213" s="102">
        <v>1200</v>
      </c>
      <c r="J213" s="103" t="s">
        <v>427</v>
      </c>
      <c r="P213" s="110"/>
      <c r="Q213" s="111"/>
      <c r="R213" s="111"/>
      <c r="S213" s="111"/>
      <c r="T213" s="112"/>
      <c r="V213" s="103" t="s">
        <v>427</v>
      </c>
      <c r="W213" s="103" t="s">
        <v>907</v>
      </c>
      <c r="X213" s="103" t="s">
        <v>172</v>
      </c>
      <c r="Y213" s="103" t="s">
        <v>1084</v>
      </c>
      <c r="Z213" s="104" t="s">
        <v>61</v>
      </c>
    </row>
    <row r="214" spans="2:26" x14ac:dyDescent="0.25">
      <c r="B214" s="100" t="s">
        <v>1085</v>
      </c>
      <c r="C214" s="101" t="s">
        <v>1086</v>
      </c>
      <c r="D214" s="100" t="s">
        <v>954</v>
      </c>
      <c r="E214" s="100" t="s">
        <v>187</v>
      </c>
      <c r="F214" s="102">
        <v>300</v>
      </c>
      <c r="G214" s="102">
        <v>900</v>
      </c>
      <c r="H214" s="102">
        <v>0</v>
      </c>
      <c r="I214" s="102">
        <v>1200</v>
      </c>
      <c r="J214" s="103" t="s">
        <v>427</v>
      </c>
      <c r="P214" s="110"/>
      <c r="Q214" s="111"/>
      <c r="R214" s="111"/>
      <c r="S214" s="111"/>
      <c r="T214" s="112"/>
      <c r="V214" s="103" t="s">
        <v>427</v>
      </c>
      <c r="W214" s="103" t="s">
        <v>1087</v>
      </c>
      <c r="X214" s="103" t="s">
        <v>138</v>
      </c>
      <c r="Y214" s="103" t="s">
        <v>1088</v>
      </c>
      <c r="Z214" s="104" t="s">
        <v>61</v>
      </c>
    </row>
    <row r="215" spans="2:26" x14ac:dyDescent="0.25">
      <c r="B215" s="100" t="s">
        <v>1089</v>
      </c>
      <c r="C215" s="101" t="s">
        <v>1090</v>
      </c>
      <c r="D215" s="100" t="s">
        <v>903</v>
      </c>
      <c r="E215" s="100" t="s">
        <v>172</v>
      </c>
      <c r="F215" s="102">
        <v>0</v>
      </c>
      <c r="G215" s="102">
        <v>465</v>
      </c>
      <c r="H215" s="102">
        <v>0</v>
      </c>
      <c r="I215" s="102">
        <v>465</v>
      </c>
      <c r="J215" s="103" t="s">
        <v>427</v>
      </c>
      <c r="P215" s="110"/>
      <c r="Q215" s="111"/>
      <c r="R215" s="111"/>
      <c r="S215" s="111"/>
      <c r="T215" s="112"/>
      <c r="V215" s="103" t="s">
        <v>427</v>
      </c>
      <c r="W215" s="103" t="s">
        <v>595</v>
      </c>
      <c r="X215" s="103" t="s">
        <v>130</v>
      </c>
      <c r="Y215" s="103" t="s">
        <v>596</v>
      </c>
      <c r="Z215" s="104" t="s">
        <v>61</v>
      </c>
    </row>
    <row r="216" spans="2:26" x14ac:dyDescent="0.25">
      <c r="B216" s="100" t="s">
        <v>1091</v>
      </c>
      <c r="C216" s="101" t="s">
        <v>1092</v>
      </c>
      <c r="D216" s="100" t="s">
        <v>483</v>
      </c>
      <c r="E216" s="100" t="s">
        <v>172</v>
      </c>
      <c r="F216" s="102">
        <v>0</v>
      </c>
      <c r="G216" s="102">
        <v>465</v>
      </c>
      <c r="H216" s="102">
        <v>0</v>
      </c>
      <c r="I216" s="102">
        <v>465</v>
      </c>
      <c r="J216" s="103" t="s">
        <v>427</v>
      </c>
      <c r="P216" s="110"/>
      <c r="Q216" s="111"/>
      <c r="R216" s="111"/>
      <c r="S216" s="111"/>
      <c r="T216" s="112"/>
      <c r="V216" s="103" t="s">
        <v>427</v>
      </c>
      <c r="W216" s="103" t="s">
        <v>791</v>
      </c>
      <c r="X216" s="103" t="s">
        <v>130</v>
      </c>
      <c r="Y216" s="103" t="s">
        <v>792</v>
      </c>
      <c r="Z216" s="104" t="s">
        <v>61</v>
      </c>
    </row>
    <row r="217" spans="2:26" x14ac:dyDescent="0.25">
      <c r="B217" s="100" t="s">
        <v>1093</v>
      </c>
      <c r="C217" s="101" t="s">
        <v>1094</v>
      </c>
      <c r="D217" s="100" t="s">
        <v>1004</v>
      </c>
      <c r="E217" s="100" t="s">
        <v>172</v>
      </c>
      <c r="F217" s="102">
        <v>0</v>
      </c>
      <c r="G217" s="102">
        <v>465</v>
      </c>
      <c r="H217" s="102">
        <v>0</v>
      </c>
      <c r="I217" s="102">
        <v>465</v>
      </c>
      <c r="J217" s="103" t="s">
        <v>427</v>
      </c>
      <c r="P217" s="110"/>
      <c r="Q217" s="111"/>
      <c r="R217" s="111"/>
      <c r="S217" s="111"/>
      <c r="T217" s="112"/>
      <c r="V217" s="103" t="s">
        <v>427</v>
      </c>
      <c r="W217" s="103" t="s">
        <v>798</v>
      </c>
      <c r="X217" s="103" t="s">
        <v>130</v>
      </c>
      <c r="Y217" s="103" t="s">
        <v>799</v>
      </c>
      <c r="Z217" s="104" t="s">
        <v>61</v>
      </c>
    </row>
    <row r="218" spans="2:26" x14ac:dyDescent="0.25">
      <c r="B218" s="100" t="s">
        <v>1095</v>
      </c>
      <c r="C218" s="101" t="s">
        <v>1096</v>
      </c>
      <c r="D218" s="100" t="s">
        <v>480</v>
      </c>
      <c r="E218" s="100" t="s">
        <v>130</v>
      </c>
      <c r="F218" s="102">
        <v>300</v>
      </c>
      <c r="G218" s="102">
        <v>1000</v>
      </c>
      <c r="H218" s="102">
        <v>0</v>
      </c>
      <c r="I218" s="102">
        <v>1300</v>
      </c>
      <c r="J218" s="103" t="s">
        <v>427</v>
      </c>
      <c r="P218" s="110"/>
      <c r="Q218" s="111"/>
      <c r="R218" s="111"/>
      <c r="S218" s="111"/>
      <c r="T218" s="112"/>
      <c r="V218" s="103" t="s">
        <v>427</v>
      </c>
      <c r="W218" s="103" t="s">
        <v>936</v>
      </c>
      <c r="X218" s="103" t="s">
        <v>187</v>
      </c>
      <c r="Y218" s="103" t="s">
        <v>937</v>
      </c>
      <c r="Z218" s="104" t="s">
        <v>61</v>
      </c>
    </row>
    <row r="219" spans="2:26" x14ac:dyDescent="0.25">
      <c r="B219" s="100" t="s">
        <v>1097</v>
      </c>
      <c r="C219" s="101" t="s">
        <v>1098</v>
      </c>
      <c r="D219" s="100" t="s">
        <v>857</v>
      </c>
      <c r="E219" s="100" t="s">
        <v>172</v>
      </c>
      <c r="F219" s="102">
        <v>0</v>
      </c>
      <c r="G219" s="102">
        <v>465</v>
      </c>
      <c r="H219" s="102">
        <v>0</v>
      </c>
      <c r="I219" s="102">
        <v>465</v>
      </c>
      <c r="J219" s="103" t="s">
        <v>427</v>
      </c>
      <c r="P219" s="110"/>
      <c r="Q219" s="111"/>
      <c r="R219" s="111"/>
      <c r="S219" s="111"/>
      <c r="T219" s="112"/>
      <c r="V219" s="103" t="s">
        <v>427</v>
      </c>
      <c r="W219" s="103" t="s">
        <v>806</v>
      </c>
      <c r="X219" s="103" t="s">
        <v>130</v>
      </c>
      <c r="Y219" s="103" t="s">
        <v>807</v>
      </c>
      <c r="Z219" s="104" t="s">
        <v>61</v>
      </c>
    </row>
    <row r="220" spans="2:26" x14ac:dyDescent="0.25">
      <c r="B220" s="100" t="s">
        <v>1099</v>
      </c>
      <c r="C220" s="101" t="s">
        <v>1100</v>
      </c>
      <c r="D220" s="100" t="s">
        <v>734</v>
      </c>
      <c r="E220" s="100" t="s">
        <v>172</v>
      </c>
      <c r="F220" s="102">
        <v>0</v>
      </c>
      <c r="G220" s="102">
        <v>465</v>
      </c>
      <c r="H220" s="102">
        <v>0</v>
      </c>
      <c r="I220" s="102">
        <v>465</v>
      </c>
      <c r="J220" s="103" t="s">
        <v>427</v>
      </c>
      <c r="P220" s="110"/>
      <c r="Q220" s="111"/>
      <c r="R220" s="111"/>
      <c r="S220" s="111"/>
      <c r="T220" s="112"/>
      <c r="V220" s="103" t="s">
        <v>427</v>
      </c>
      <c r="W220" s="103" t="s">
        <v>512</v>
      </c>
      <c r="X220" s="103" t="s">
        <v>130</v>
      </c>
      <c r="Y220" s="103" t="s">
        <v>811</v>
      </c>
      <c r="Z220" s="104" t="s">
        <v>61</v>
      </c>
    </row>
    <row r="221" spans="2:26" x14ac:dyDescent="0.25">
      <c r="B221" s="100" t="s">
        <v>1101</v>
      </c>
      <c r="C221" s="101" t="s">
        <v>1102</v>
      </c>
      <c r="D221" s="100" t="s">
        <v>524</v>
      </c>
      <c r="E221" s="100" t="s">
        <v>172</v>
      </c>
      <c r="F221" s="102">
        <v>0</v>
      </c>
      <c r="G221" s="102">
        <v>465</v>
      </c>
      <c r="H221" s="102">
        <v>0</v>
      </c>
      <c r="I221" s="102">
        <v>465</v>
      </c>
      <c r="J221" s="103" t="s">
        <v>427</v>
      </c>
      <c r="P221" s="110"/>
      <c r="Q221" s="111"/>
      <c r="R221" s="111"/>
      <c r="S221" s="111"/>
      <c r="T221" s="112"/>
      <c r="V221" s="103" t="s">
        <v>427</v>
      </c>
      <c r="W221" s="103" t="s">
        <v>568</v>
      </c>
      <c r="X221" s="103" t="s">
        <v>130</v>
      </c>
      <c r="Y221" s="103" t="s">
        <v>816</v>
      </c>
      <c r="Z221" s="104" t="s">
        <v>61</v>
      </c>
    </row>
    <row r="222" spans="2:26" x14ac:dyDescent="0.25">
      <c r="B222" s="100" t="s">
        <v>1103</v>
      </c>
      <c r="C222" s="101" t="s">
        <v>1104</v>
      </c>
      <c r="D222" s="100" t="s">
        <v>871</v>
      </c>
      <c r="E222" s="100" t="s">
        <v>172</v>
      </c>
      <c r="F222" s="102">
        <v>0</v>
      </c>
      <c r="G222" s="102">
        <v>465</v>
      </c>
      <c r="H222" s="102">
        <v>0</v>
      </c>
      <c r="I222" s="102">
        <v>465</v>
      </c>
      <c r="J222" s="103" t="s">
        <v>427</v>
      </c>
      <c r="P222" s="110"/>
      <c r="Q222" s="111"/>
      <c r="R222" s="111"/>
      <c r="S222" s="111"/>
      <c r="T222" s="112"/>
      <c r="V222" s="103" t="s">
        <v>427</v>
      </c>
      <c r="W222" s="103" t="s">
        <v>815</v>
      </c>
      <c r="X222" s="103" t="s">
        <v>130</v>
      </c>
      <c r="Y222" s="103" t="s">
        <v>823</v>
      </c>
      <c r="Z222" s="104" t="s">
        <v>61</v>
      </c>
    </row>
    <row r="223" spans="2:26" x14ac:dyDescent="0.25">
      <c r="B223" s="100" t="s">
        <v>1105</v>
      </c>
      <c r="C223" s="101" t="s">
        <v>1106</v>
      </c>
      <c r="D223" s="100" t="s">
        <v>754</v>
      </c>
      <c r="E223" s="100" t="s">
        <v>172</v>
      </c>
      <c r="F223" s="102">
        <v>0</v>
      </c>
      <c r="G223" s="102">
        <v>465</v>
      </c>
      <c r="H223" s="102">
        <v>0</v>
      </c>
      <c r="I223" s="102">
        <v>465</v>
      </c>
      <c r="J223" s="103" t="s">
        <v>427</v>
      </c>
      <c r="P223" s="110"/>
      <c r="Q223" s="111"/>
      <c r="R223" s="111"/>
      <c r="S223" s="111"/>
      <c r="T223" s="112"/>
      <c r="V223" s="103" t="s">
        <v>427</v>
      </c>
      <c r="W223" s="103" t="s">
        <v>829</v>
      </c>
      <c r="X223" s="103" t="s">
        <v>130</v>
      </c>
      <c r="Y223" s="103" t="s">
        <v>830</v>
      </c>
      <c r="Z223" s="104" t="s">
        <v>61</v>
      </c>
    </row>
    <row r="224" spans="2:26" x14ac:dyDescent="0.25">
      <c r="B224" s="100" t="s">
        <v>1107</v>
      </c>
      <c r="C224" s="101" t="s">
        <v>1108</v>
      </c>
      <c r="D224" s="100" t="s">
        <v>492</v>
      </c>
      <c r="E224" s="100" t="s">
        <v>172</v>
      </c>
      <c r="F224" s="102">
        <v>0</v>
      </c>
      <c r="G224" s="102">
        <v>465</v>
      </c>
      <c r="H224" s="102">
        <v>0</v>
      </c>
      <c r="I224" s="102">
        <v>465</v>
      </c>
      <c r="J224" s="103" t="s">
        <v>427</v>
      </c>
      <c r="P224" s="110"/>
      <c r="Q224" s="111"/>
      <c r="R224" s="111"/>
      <c r="S224" s="111"/>
      <c r="T224" s="112"/>
      <c r="V224" s="103" t="s">
        <v>427</v>
      </c>
      <c r="W224" s="103" t="s">
        <v>718</v>
      </c>
      <c r="X224" s="103" t="s">
        <v>130</v>
      </c>
      <c r="Y224" s="103" t="s">
        <v>719</v>
      </c>
      <c r="Z224" s="104" t="s">
        <v>61</v>
      </c>
    </row>
    <row r="225" spans="2:26" x14ac:dyDescent="0.25">
      <c r="B225" s="100" t="s">
        <v>1109</v>
      </c>
      <c r="C225" s="101" t="s">
        <v>1110</v>
      </c>
      <c r="D225" s="100" t="s">
        <v>613</v>
      </c>
      <c r="E225" s="100" t="s">
        <v>172</v>
      </c>
      <c r="F225" s="102">
        <v>0</v>
      </c>
      <c r="G225" s="102">
        <v>465</v>
      </c>
      <c r="H225" s="102">
        <v>0</v>
      </c>
      <c r="I225" s="102">
        <v>465</v>
      </c>
      <c r="J225" s="103" t="s">
        <v>427</v>
      </c>
      <c r="P225" s="110"/>
      <c r="Q225" s="111"/>
      <c r="R225" s="111"/>
      <c r="S225" s="111"/>
      <c r="T225" s="112"/>
      <c r="V225" s="103" t="s">
        <v>427</v>
      </c>
      <c r="W225" s="103" t="s">
        <v>835</v>
      </c>
      <c r="X225" s="103" t="s">
        <v>130</v>
      </c>
      <c r="Y225" s="103" t="s">
        <v>836</v>
      </c>
      <c r="Z225" s="104" t="s">
        <v>61</v>
      </c>
    </row>
    <row r="226" spans="2:26" x14ac:dyDescent="0.25">
      <c r="B226" s="100" t="s">
        <v>1111</v>
      </c>
      <c r="C226" s="101" t="s">
        <v>1112</v>
      </c>
      <c r="D226" s="100" t="s">
        <v>850</v>
      </c>
      <c r="E226" s="100" t="s">
        <v>172</v>
      </c>
      <c r="F226" s="102">
        <v>0</v>
      </c>
      <c r="G226" s="102">
        <v>465</v>
      </c>
      <c r="H226" s="102">
        <v>0</v>
      </c>
      <c r="I226" s="102">
        <v>465</v>
      </c>
      <c r="J226" s="103" t="s">
        <v>427</v>
      </c>
      <c r="P226" s="110"/>
      <c r="Q226" s="111"/>
      <c r="R226" s="111"/>
      <c r="S226" s="111"/>
      <c r="T226" s="112"/>
      <c r="V226" s="103" t="s">
        <v>427</v>
      </c>
      <c r="W226" s="103" t="s">
        <v>842</v>
      </c>
      <c r="X226" s="103" t="s">
        <v>130</v>
      </c>
      <c r="Y226" s="103" t="s">
        <v>843</v>
      </c>
      <c r="Z226" s="104" t="s">
        <v>61</v>
      </c>
    </row>
    <row r="227" spans="2:26" x14ac:dyDescent="0.25">
      <c r="B227" s="100" t="s">
        <v>1113</v>
      </c>
      <c r="C227" s="101" t="s">
        <v>1114</v>
      </c>
      <c r="D227" s="100" t="s">
        <v>505</v>
      </c>
      <c r="E227" s="100" t="s">
        <v>130</v>
      </c>
      <c r="F227" s="102">
        <v>300</v>
      </c>
      <c r="G227" s="102">
        <v>1000</v>
      </c>
      <c r="H227" s="102">
        <v>0</v>
      </c>
      <c r="I227" s="102">
        <v>1300</v>
      </c>
      <c r="J227" s="103" t="s">
        <v>427</v>
      </c>
      <c r="P227" s="110"/>
      <c r="Q227" s="111"/>
      <c r="R227" s="111"/>
      <c r="S227" s="111"/>
      <c r="T227" s="112"/>
      <c r="V227" s="103" t="s">
        <v>427</v>
      </c>
      <c r="W227" s="103" t="s">
        <v>847</v>
      </c>
      <c r="X227" s="103" t="s">
        <v>130</v>
      </c>
      <c r="Y227" s="103" t="s">
        <v>848</v>
      </c>
      <c r="Z227" s="104" t="s">
        <v>61</v>
      </c>
    </row>
    <row r="228" spans="2:26" x14ac:dyDescent="0.25">
      <c r="B228" s="100" t="s">
        <v>1115</v>
      </c>
      <c r="C228" s="101" t="s">
        <v>1116</v>
      </c>
      <c r="D228" s="100" t="s">
        <v>1024</v>
      </c>
      <c r="E228" s="100" t="s">
        <v>172</v>
      </c>
      <c r="F228" s="102">
        <v>0</v>
      </c>
      <c r="G228" s="102">
        <v>465</v>
      </c>
      <c r="H228" s="102">
        <v>0</v>
      </c>
      <c r="I228" s="102">
        <v>465</v>
      </c>
      <c r="J228" s="103" t="s">
        <v>427</v>
      </c>
      <c r="P228" s="110"/>
      <c r="Q228" s="111"/>
      <c r="R228" s="111"/>
      <c r="S228" s="111"/>
      <c r="T228" s="112"/>
      <c r="V228" s="103" t="s">
        <v>427</v>
      </c>
      <c r="W228" s="103" t="s">
        <v>854</v>
      </c>
      <c r="X228" s="103" t="s">
        <v>130</v>
      </c>
      <c r="Y228" s="103" t="s">
        <v>855</v>
      </c>
      <c r="Z228" s="104" t="s">
        <v>61</v>
      </c>
    </row>
    <row r="229" spans="2:26" x14ac:dyDescent="0.25">
      <c r="B229" s="100" t="s">
        <v>1117</v>
      </c>
      <c r="C229" s="101" t="s">
        <v>1118</v>
      </c>
      <c r="D229" s="100" t="s">
        <v>677</v>
      </c>
      <c r="E229" s="100" t="s">
        <v>130</v>
      </c>
      <c r="F229" s="102">
        <v>300</v>
      </c>
      <c r="G229" s="102">
        <v>900</v>
      </c>
      <c r="H229" s="102">
        <v>0</v>
      </c>
      <c r="I229" s="102">
        <v>1200</v>
      </c>
      <c r="J229" s="103" t="s">
        <v>427</v>
      </c>
      <c r="P229" s="110"/>
      <c r="Q229" s="111"/>
      <c r="R229" s="111"/>
      <c r="S229" s="111"/>
      <c r="T229" s="112"/>
      <c r="V229" s="103" t="s">
        <v>427</v>
      </c>
      <c r="W229" s="103" t="s">
        <v>862</v>
      </c>
      <c r="X229" s="103" t="s">
        <v>130</v>
      </c>
      <c r="Y229" s="103" t="s">
        <v>863</v>
      </c>
      <c r="Z229" s="104" t="s">
        <v>61</v>
      </c>
    </row>
    <row r="230" spans="2:26" x14ac:dyDescent="0.25">
      <c r="B230" s="100" t="s">
        <v>1119</v>
      </c>
      <c r="C230" s="101" t="s">
        <v>1120</v>
      </c>
      <c r="D230" s="100" t="s">
        <v>710</v>
      </c>
      <c r="E230" s="100" t="s">
        <v>130</v>
      </c>
      <c r="F230" s="102">
        <v>300</v>
      </c>
      <c r="G230" s="102">
        <v>900</v>
      </c>
      <c r="H230" s="102">
        <v>0</v>
      </c>
      <c r="I230" s="102">
        <v>1200</v>
      </c>
      <c r="J230" s="103" t="s">
        <v>427</v>
      </c>
      <c r="P230" s="110"/>
      <c r="Q230" s="111"/>
      <c r="R230" s="111"/>
      <c r="S230" s="111"/>
      <c r="T230" s="112"/>
      <c r="V230" s="103" t="s">
        <v>427</v>
      </c>
      <c r="W230" s="103" t="s">
        <v>942</v>
      </c>
      <c r="X230" s="103" t="s">
        <v>187</v>
      </c>
      <c r="Y230" s="103" t="s">
        <v>943</v>
      </c>
      <c r="Z230" s="104" t="s">
        <v>61</v>
      </c>
    </row>
    <row r="231" spans="2:26" x14ac:dyDescent="0.25">
      <c r="B231" s="100" t="s">
        <v>1121</v>
      </c>
      <c r="C231" s="101" t="s">
        <v>1122</v>
      </c>
      <c r="D231" s="100" t="s">
        <v>913</v>
      </c>
      <c r="E231" s="100" t="s">
        <v>130</v>
      </c>
      <c r="F231" s="102">
        <v>300</v>
      </c>
      <c r="G231" s="102">
        <v>650</v>
      </c>
      <c r="H231" s="102">
        <v>0</v>
      </c>
      <c r="I231" s="102">
        <v>950</v>
      </c>
      <c r="J231" s="103" t="s">
        <v>427</v>
      </c>
      <c r="P231" s="110"/>
      <c r="Q231" s="111"/>
      <c r="R231" s="111"/>
      <c r="S231" s="111"/>
      <c r="T231" s="112"/>
      <c r="V231" s="103" t="s">
        <v>427</v>
      </c>
      <c r="W231" s="103" t="s">
        <v>954</v>
      </c>
      <c r="X231" s="103" t="s">
        <v>187</v>
      </c>
      <c r="Y231" s="103" t="s">
        <v>955</v>
      </c>
      <c r="Z231" s="104" t="s">
        <v>61</v>
      </c>
    </row>
    <row r="232" spans="2:26" x14ac:dyDescent="0.25">
      <c r="B232" s="100" t="s">
        <v>1123</v>
      </c>
      <c r="C232" s="101"/>
      <c r="D232" s="100" t="s">
        <v>467</v>
      </c>
      <c r="E232" s="100" t="s">
        <v>130</v>
      </c>
      <c r="F232" s="102">
        <v>300</v>
      </c>
      <c r="G232" s="102">
        <v>675</v>
      </c>
      <c r="H232" s="102">
        <v>0</v>
      </c>
      <c r="I232" s="102">
        <v>975</v>
      </c>
      <c r="J232" s="103" t="s">
        <v>427</v>
      </c>
      <c r="P232" s="110"/>
      <c r="Q232" s="111"/>
      <c r="R232" s="111"/>
      <c r="S232" s="111"/>
      <c r="T232" s="112"/>
      <c r="V232" s="103" t="s">
        <v>427</v>
      </c>
      <c r="W232" s="103" t="s">
        <v>463</v>
      </c>
      <c r="X232" s="103" t="s">
        <v>130</v>
      </c>
      <c r="Y232" s="103" t="s">
        <v>869</v>
      </c>
      <c r="Z232" s="104" t="s">
        <v>61</v>
      </c>
    </row>
    <row r="233" spans="2:26" x14ac:dyDescent="0.25">
      <c r="B233" s="100"/>
      <c r="C233" s="101"/>
      <c r="D233" s="100"/>
      <c r="E233" s="100"/>
      <c r="F233" s="102"/>
      <c r="G233" s="102"/>
      <c r="H233" s="102"/>
      <c r="I233" s="102"/>
      <c r="J233" s="102"/>
      <c r="P233" s="110"/>
      <c r="Q233" s="111"/>
      <c r="R233" s="111"/>
      <c r="S233" s="111"/>
      <c r="T233" s="112"/>
      <c r="V233" s="103" t="s">
        <v>427</v>
      </c>
      <c r="W233" s="103" t="s">
        <v>603</v>
      </c>
      <c r="X233" s="103" t="s">
        <v>130</v>
      </c>
      <c r="Y233" s="103" t="s">
        <v>604</v>
      </c>
      <c r="Z233" s="104" t="s">
        <v>61</v>
      </c>
    </row>
    <row r="234" spans="2:26" x14ac:dyDescent="0.25">
      <c r="B234" s="100"/>
      <c r="C234" s="101"/>
      <c r="D234" s="100"/>
      <c r="E234" s="100"/>
      <c r="F234" s="102"/>
      <c r="G234" s="102"/>
      <c r="H234" s="102"/>
      <c r="I234" s="102"/>
      <c r="J234" s="102"/>
      <c r="P234" s="110"/>
      <c r="Q234" s="111"/>
      <c r="R234" s="111"/>
      <c r="S234" s="111"/>
      <c r="T234" s="112"/>
      <c r="V234" s="103" t="s">
        <v>427</v>
      </c>
      <c r="W234" s="103" t="s">
        <v>875</v>
      </c>
      <c r="X234" s="103" t="s">
        <v>130</v>
      </c>
      <c r="Y234" s="103" t="s">
        <v>876</v>
      </c>
      <c r="Z234" s="104" t="s">
        <v>61</v>
      </c>
    </row>
    <row r="235" spans="2:26" x14ac:dyDescent="0.25">
      <c r="B235" s="100"/>
      <c r="C235" s="101"/>
      <c r="D235" s="100"/>
      <c r="E235" s="100"/>
      <c r="F235" s="102"/>
      <c r="G235" s="102"/>
      <c r="H235" s="102"/>
      <c r="I235" s="102"/>
      <c r="J235" s="102"/>
      <c r="P235" s="110"/>
      <c r="Q235" s="111"/>
      <c r="R235" s="111"/>
      <c r="S235" s="111"/>
      <c r="T235" s="112"/>
      <c r="V235" s="103" t="s">
        <v>427</v>
      </c>
      <c r="W235" s="103" t="s">
        <v>610</v>
      </c>
      <c r="X235" s="103" t="s">
        <v>130</v>
      </c>
      <c r="Y235" s="103" t="s">
        <v>611</v>
      </c>
      <c r="Z235" s="104" t="s">
        <v>61</v>
      </c>
    </row>
    <row r="236" spans="2:26" x14ac:dyDescent="0.25">
      <c r="B236" s="100"/>
      <c r="C236" s="101"/>
      <c r="D236" s="100"/>
      <c r="E236" s="100"/>
      <c r="F236" s="102"/>
      <c r="G236" s="102"/>
      <c r="H236" s="102"/>
      <c r="I236" s="102"/>
      <c r="J236" s="102"/>
      <c r="P236" s="110"/>
      <c r="Q236" s="111"/>
      <c r="R236" s="111"/>
      <c r="S236" s="111"/>
      <c r="T236" s="112"/>
      <c r="V236" s="103" t="s">
        <v>427</v>
      </c>
      <c r="W236" s="103" t="s">
        <v>882</v>
      </c>
      <c r="X236" s="103" t="s">
        <v>130</v>
      </c>
      <c r="Y236" s="103" t="s">
        <v>883</v>
      </c>
      <c r="Z236" s="104" t="s">
        <v>61</v>
      </c>
    </row>
    <row r="237" spans="2:26" x14ac:dyDescent="0.25">
      <c r="B237" s="100"/>
      <c r="C237" s="101"/>
      <c r="D237" s="100"/>
      <c r="E237" s="100"/>
      <c r="F237" s="102"/>
      <c r="G237" s="102"/>
      <c r="H237" s="102"/>
      <c r="I237" s="102"/>
      <c r="J237" s="102"/>
      <c r="P237" s="110"/>
      <c r="Q237" s="111"/>
      <c r="R237" s="111"/>
      <c r="S237" s="111"/>
      <c r="T237" s="112"/>
      <c r="V237" s="103" t="s">
        <v>427</v>
      </c>
      <c r="W237" s="103" t="s">
        <v>889</v>
      </c>
      <c r="X237" s="103" t="s">
        <v>130</v>
      </c>
      <c r="Y237" s="103" t="s">
        <v>890</v>
      </c>
      <c r="Z237" s="104" t="s">
        <v>61</v>
      </c>
    </row>
    <row r="238" spans="2:26" x14ac:dyDescent="0.25">
      <c r="B238" s="100"/>
      <c r="C238" s="101"/>
      <c r="D238" s="100"/>
      <c r="E238" s="100"/>
      <c r="F238" s="102"/>
      <c r="G238" s="102"/>
      <c r="H238" s="102"/>
      <c r="I238" s="102"/>
      <c r="J238" s="102"/>
      <c r="P238" s="110"/>
      <c r="Q238" s="111"/>
      <c r="R238" s="111"/>
      <c r="S238" s="111"/>
      <c r="T238" s="112"/>
      <c r="V238" s="103" t="s">
        <v>427</v>
      </c>
      <c r="W238" s="103" t="s">
        <v>894</v>
      </c>
      <c r="X238" s="103" t="s">
        <v>130</v>
      </c>
      <c r="Y238" s="103" t="s">
        <v>895</v>
      </c>
      <c r="Z238" s="104" t="s">
        <v>61</v>
      </c>
    </row>
    <row r="239" spans="2:26" x14ac:dyDescent="0.25">
      <c r="B239" s="100"/>
      <c r="C239" s="101"/>
      <c r="D239" s="100"/>
      <c r="E239" s="100"/>
      <c r="F239" s="102"/>
      <c r="G239" s="102"/>
      <c r="H239" s="102"/>
      <c r="I239" s="102"/>
      <c r="J239" s="102"/>
      <c r="P239" s="110"/>
      <c r="Q239" s="111"/>
      <c r="R239" s="111"/>
      <c r="S239" s="111"/>
      <c r="T239" s="112"/>
      <c r="V239" s="103" t="s">
        <v>427</v>
      </c>
      <c r="W239" s="103" t="s">
        <v>1124</v>
      </c>
      <c r="X239" s="103" t="s">
        <v>138</v>
      </c>
      <c r="Y239" s="103" t="s">
        <v>1125</v>
      </c>
      <c r="Z239" s="104" t="s">
        <v>61</v>
      </c>
    </row>
    <row r="240" spans="2:26" x14ac:dyDescent="0.25">
      <c r="B240" s="100"/>
      <c r="C240" s="101"/>
      <c r="D240" s="100"/>
      <c r="E240" s="100"/>
      <c r="F240" s="102"/>
      <c r="G240" s="102"/>
      <c r="H240" s="102"/>
      <c r="I240" s="102"/>
      <c r="J240" s="102"/>
      <c r="P240" s="110"/>
      <c r="Q240" s="111"/>
      <c r="R240" s="111"/>
      <c r="S240" s="111"/>
      <c r="T240" s="112"/>
      <c r="V240" s="103" t="s">
        <v>427</v>
      </c>
      <c r="W240" s="103" t="s">
        <v>1126</v>
      </c>
      <c r="X240" s="103" t="s">
        <v>138</v>
      </c>
      <c r="Y240" s="103" t="s">
        <v>1127</v>
      </c>
      <c r="Z240" s="104" t="s">
        <v>61</v>
      </c>
    </row>
    <row r="241" spans="2:26" x14ac:dyDescent="0.25">
      <c r="B241" s="100"/>
      <c r="C241" s="101"/>
      <c r="D241" s="100"/>
      <c r="E241" s="100"/>
      <c r="F241" s="102"/>
      <c r="G241" s="102"/>
      <c r="H241" s="102"/>
      <c r="I241" s="102"/>
      <c r="J241" s="102"/>
      <c r="P241" s="110"/>
      <c r="Q241" s="111"/>
      <c r="R241" s="111"/>
      <c r="S241" s="111"/>
      <c r="T241" s="112"/>
      <c r="V241" s="103" t="s">
        <v>427</v>
      </c>
      <c r="W241" s="103" t="s">
        <v>450</v>
      </c>
      <c r="X241" s="103" t="s">
        <v>130</v>
      </c>
      <c r="Y241" s="103" t="s">
        <v>641</v>
      </c>
      <c r="Z241" s="104" t="s">
        <v>61</v>
      </c>
    </row>
    <row r="242" spans="2:26" x14ac:dyDescent="0.25">
      <c r="B242" s="100"/>
      <c r="C242" s="101"/>
      <c r="D242" s="100"/>
      <c r="E242" s="100"/>
      <c r="F242" s="102"/>
      <c r="G242" s="102"/>
      <c r="H242" s="102"/>
      <c r="I242" s="102"/>
      <c r="J242" s="102"/>
      <c r="P242" s="110"/>
      <c r="Q242" s="111"/>
      <c r="R242" s="111"/>
      <c r="S242" s="111"/>
      <c r="T242" s="112"/>
      <c r="V242" s="103" t="s">
        <v>427</v>
      </c>
      <c r="W242" s="103" t="s">
        <v>487</v>
      </c>
      <c r="X242" s="103" t="s">
        <v>130</v>
      </c>
      <c r="Y242" s="103" t="s">
        <v>901</v>
      </c>
      <c r="Z242" s="104" t="s">
        <v>61</v>
      </c>
    </row>
    <row r="243" spans="2:26" x14ac:dyDescent="0.25">
      <c r="B243" s="100"/>
      <c r="C243" s="101"/>
      <c r="D243" s="100"/>
      <c r="E243" s="100"/>
      <c r="F243" s="102"/>
      <c r="G243" s="102"/>
      <c r="H243" s="102"/>
      <c r="I243" s="102"/>
      <c r="J243" s="102"/>
      <c r="P243" s="110"/>
      <c r="Q243" s="111"/>
      <c r="R243" s="111"/>
      <c r="S243" s="111"/>
      <c r="T243" s="112"/>
      <c r="V243" s="103" t="s">
        <v>427</v>
      </c>
      <c r="W243" s="103" t="s">
        <v>594</v>
      </c>
      <c r="X243" s="103" t="s">
        <v>130</v>
      </c>
      <c r="Y243" s="103" t="s">
        <v>908</v>
      </c>
      <c r="Z243" s="104" t="s">
        <v>61</v>
      </c>
    </row>
    <row r="244" spans="2:26" x14ac:dyDescent="0.25">
      <c r="B244" s="100"/>
      <c r="C244" s="101"/>
      <c r="D244" s="100"/>
      <c r="E244" s="100"/>
      <c r="F244" s="102"/>
      <c r="G244" s="102"/>
      <c r="H244" s="102"/>
      <c r="I244" s="102"/>
      <c r="J244" s="102"/>
      <c r="P244" s="110"/>
      <c r="Q244" s="111"/>
      <c r="R244" s="111"/>
      <c r="S244" s="111"/>
      <c r="T244" s="112"/>
      <c r="V244" s="103" t="s">
        <v>427</v>
      </c>
      <c r="W244" s="103" t="s">
        <v>684</v>
      </c>
      <c r="X244" s="103" t="s">
        <v>130</v>
      </c>
      <c r="Y244" s="103" t="s">
        <v>725</v>
      </c>
      <c r="Z244" s="104" t="s">
        <v>61</v>
      </c>
    </row>
    <row r="245" spans="2:26" x14ac:dyDescent="0.25">
      <c r="B245" s="100"/>
      <c r="C245" s="101"/>
      <c r="D245" s="100"/>
      <c r="E245" s="100"/>
      <c r="F245" s="102"/>
      <c r="G245" s="102"/>
      <c r="H245" s="102"/>
      <c r="I245" s="102"/>
      <c r="J245" s="102"/>
      <c r="P245" s="110"/>
      <c r="Q245" s="111"/>
      <c r="R245" s="111"/>
      <c r="S245" s="111"/>
      <c r="T245" s="112"/>
      <c r="V245" s="103" t="s">
        <v>427</v>
      </c>
      <c r="W245" s="103" t="s">
        <v>648</v>
      </c>
      <c r="X245" s="103" t="s">
        <v>130</v>
      </c>
      <c r="Y245" s="103" t="s">
        <v>649</v>
      </c>
      <c r="Z245" s="104" t="s">
        <v>61</v>
      </c>
    </row>
    <row r="246" spans="2:26" x14ac:dyDescent="0.25">
      <c r="B246" s="100"/>
      <c r="C246" s="101"/>
      <c r="D246" s="100"/>
      <c r="E246" s="100"/>
      <c r="F246" s="102"/>
      <c r="G246" s="102"/>
      <c r="H246" s="102"/>
      <c r="I246" s="102"/>
      <c r="J246" s="102"/>
      <c r="P246" s="110"/>
      <c r="Q246" s="111"/>
      <c r="R246" s="111"/>
      <c r="S246" s="111"/>
      <c r="T246" s="112"/>
      <c r="V246" s="103" t="s">
        <v>427</v>
      </c>
      <c r="W246" s="103" t="s">
        <v>730</v>
      </c>
      <c r="X246" s="103" t="s">
        <v>130</v>
      </c>
      <c r="Y246" s="103" t="s">
        <v>731</v>
      </c>
      <c r="Z246" s="104" t="s">
        <v>61</v>
      </c>
    </row>
    <row r="247" spans="2:26" x14ac:dyDescent="0.25">
      <c r="B247" s="100"/>
      <c r="C247" s="101"/>
      <c r="D247" s="100"/>
      <c r="E247" s="100"/>
      <c r="F247" s="102"/>
      <c r="G247" s="102"/>
      <c r="H247" s="102"/>
      <c r="I247" s="102"/>
      <c r="J247" s="102"/>
      <c r="P247" s="110"/>
      <c r="Q247" s="111"/>
      <c r="R247" s="111"/>
      <c r="S247" s="111"/>
      <c r="T247" s="112"/>
      <c r="V247" s="103" t="s">
        <v>427</v>
      </c>
      <c r="W247" s="103" t="s">
        <v>656</v>
      </c>
      <c r="X247" s="103" t="s">
        <v>130</v>
      </c>
      <c r="Y247" s="103" t="s">
        <v>657</v>
      </c>
      <c r="Z247" s="104" t="s">
        <v>61</v>
      </c>
    </row>
    <row r="248" spans="2:26" x14ac:dyDescent="0.25">
      <c r="B248" s="100"/>
      <c r="C248" s="101"/>
      <c r="D248" s="100"/>
      <c r="E248" s="100"/>
      <c r="F248" s="102"/>
      <c r="G248" s="102"/>
      <c r="H248" s="102"/>
      <c r="I248" s="102"/>
      <c r="J248" s="102"/>
      <c r="P248" s="110"/>
      <c r="Q248" s="111"/>
      <c r="R248" s="111"/>
      <c r="S248" s="111"/>
      <c r="T248" s="112"/>
      <c r="V248" s="103" t="s">
        <v>427</v>
      </c>
      <c r="W248" s="103" t="s">
        <v>738</v>
      </c>
      <c r="X248" s="103" t="s">
        <v>130</v>
      </c>
      <c r="Y248" s="103" t="s">
        <v>739</v>
      </c>
      <c r="Z248" s="104" t="s">
        <v>61</v>
      </c>
    </row>
    <row r="249" spans="2:26" x14ac:dyDescent="0.25">
      <c r="B249" s="100"/>
      <c r="C249" s="101"/>
      <c r="D249" s="100"/>
      <c r="E249" s="100"/>
      <c r="F249" s="102"/>
      <c r="G249" s="102"/>
      <c r="H249" s="102"/>
      <c r="I249" s="102"/>
      <c r="J249" s="102"/>
      <c r="P249" s="110"/>
      <c r="Q249" s="111"/>
      <c r="R249" s="111"/>
      <c r="S249" s="111"/>
      <c r="T249" s="112"/>
      <c r="V249" s="103" t="s">
        <v>427</v>
      </c>
      <c r="W249" s="103" t="s">
        <v>746</v>
      </c>
      <c r="X249" s="103" t="s">
        <v>138</v>
      </c>
      <c r="Y249" s="103" t="s">
        <v>747</v>
      </c>
      <c r="Z249" s="104" t="s">
        <v>61</v>
      </c>
    </row>
    <row r="250" spans="2:26" x14ac:dyDescent="0.25">
      <c r="B250" s="100"/>
      <c r="C250" s="101"/>
      <c r="D250" s="100"/>
      <c r="E250" s="100"/>
      <c r="F250" s="102"/>
      <c r="G250" s="102"/>
      <c r="H250" s="102"/>
      <c r="I250" s="102"/>
      <c r="J250" s="102"/>
      <c r="P250" s="110"/>
      <c r="Q250" s="111"/>
      <c r="R250" s="111"/>
      <c r="S250" s="111"/>
      <c r="T250" s="112"/>
      <c r="V250" s="103" t="s">
        <v>427</v>
      </c>
      <c r="W250" s="103" t="s">
        <v>664</v>
      </c>
      <c r="X250" s="103" t="s">
        <v>130</v>
      </c>
      <c r="Y250" s="103" t="s">
        <v>665</v>
      </c>
      <c r="Z250" s="104" t="s">
        <v>61</v>
      </c>
    </row>
    <row r="251" spans="2:26" x14ac:dyDescent="0.25">
      <c r="B251" s="100"/>
      <c r="C251" s="101"/>
      <c r="D251" s="100"/>
      <c r="E251" s="100"/>
      <c r="F251" s="102"/>
      <c r="G251" s="102"/>
      <c r="H251" s="102"/>
      <c r="I251" s="102"/>
      <c r="J251" s="102"/>
      <c r="P251" s="110"/>
      <c r="Q251" s="111"/>
      <c r="R251" s="111"/>
      <c r="S251" s="111"/>
      <c r="T251" s="112"/>
      <c r="V251" s="103" t="s">
        <v>427</v>
      </c>
      <c r="W251" s="103" t="s">
        <v>751</v>
      </c>
      <c r="X251" s="103" t="s">
        <v>130</v>
      </c>
      <c r="Y251" s="103" t="s">
        <v>752</v>
      </c>
      <c r="Z251" s="104" t="s">
        <v>61</v>
      </c>
    </row>
    <row r="252" spans="2:26" x14ac:dyDescent="0.25">
      <c r="B252" s="100"/>
      <c r="C252" s="101"/>
      <c r="D252" s="100"/>
      <c r="E252" s="100"/>
      <c r="F252" s="102"/>
      <c r="G252" s="102"/>
      <c r="H252" s="102"/>
      <c r="I252" s="102"/>
      <c r="J252" s="102"/>
      <c r="P252" s="110"/>
      <c r="Q252" s="111"/>
      <c r="R252" s="111"/>
      <c r="S252" s="111"/>
      <c r="T252" s="112"/>
      <c r="V252" s="103" t="s">
        <v>427</v>
      </c>
      <c r="W252" s="103" t="s">
        <v>1128</v>
      </c>
      <c r="X252" s="103" t="s">
        <v>138</v>
      </c>
      <c r="Y252" s="103" t="s">
        <v>1129</v>
      </c>
      <c r="Z252" s="104" t="s">
        <v>61</v>
      </c>
    </row>
    <row r="253" spans="2:26" x14ac:dyDescent="0.25">
      <c r="B253" s="100"/>
      <c r="C253" s="101"/>
      <c r="D253" s="100"/>
      <c r="E253" s="100"/>
      <c r="F253" s="102"/>
      <c r="G253" s="102"/>
      <c r="H253" s="102"/>
      <c r="I253" s="102"/>
      <c r="J253" s="102"/>
      <c r="P253" s="110"/>
      <c r="Q253" s="111"/>
      <c r="R253" s="111"/>
      <c r="S253" s="111"/>
      <c r="T253" s="112"/>
      <c r="V253" s="103" t="s">
        <v>427</v>
      </c>
      <c r="W253" s="103" t="s">
        <v>913</v>
      </c>
      <c r="X253" s="103" t="s">
        <v>130</v>
      </c>
      <c r="Y253" s="103" t="s">
        <v>914</v>
      </c>
      <c r="Z253" s="104" t="s">
        <v>61</v>
      </c>
    </row>
    <row r="254" spans="2:26" x14ac:dyDescent="0.25">
      <c r="B254" s="100"/>
      <c r="C254" s="101"/>
      <c r="D254" s="100"/>
      <c r="E254" s="100"/>
      <c r="F254" s="102"/>
      <c r="G254" s="102"/>
      <c r="H254" s="102"/>
      <c r="I254" s="102"/>
      <c r="J254" s="102"/>
      <c r="P254" s="110"/>
      <c r="Q254" s="111"/>
      <c r="R254" s="111"/>
      <c r="S254" s="111"/>
      <c r="T254" s="112"/>
      <c r="V254" s="103" t="s">
        <v>427</v>
      </c>
      <c r="W254" s="103" t="s">
        <v>758</v>
      </c>
      <c r="X254" s="103" t="s">
        <v>187</v>
      </c>
      <c r="Y254" s="103" t="s">
        <v>759</v>
      </c>
      <c r="Z254" s="104" t="s">
        <v>61</v>
      </c>
    </row>
    <row r="255" spans="2:26" x14ac:dyDescent="0.25">
      <c r="B255" s="100"/>
      <c r="C255" s="101"/>
      <c r="D255" s="100"/>
      <c r="E255" s="100"/>
      <c r="F255" s="102"/>
      <c r="G255" s="102"/>
      <c r="H255" s="102"/>
      <c r="I255" s="102"/>
      <c r="J255" s="102"/>
      <c r="P255" s="110"/>
      <c r="Q255" s="111"/>
      <c r="R255" s="111"/>
      <c r="S255" s="111"/>
      <c r="T255" s="112"/>
      <c r="V255" s="103" t="s">
        <v>427</v>
      </c>
      <c r="W255" s="103" t="s">
        <v>919</v>
      </c>
      <c r="X255" s="103" t="s">
        <v>130</v>
      </c>
      <c r="Y255" s="103" t="s">
        <v>920</v>
      </c>
      <c r="Z255" s="104" t="s">
        <v>61</v>
      </c>
    </row>
    <row r="256" spans="2:26" x14ac:dyDescent="0.25">
      <c r="B256" s="100"/>
      <c r="C256" s="101"/>
      <c r="D256" s="100"/>
      <c r="E256" s="100"/>
      <c r="F256" s="102"/>
      <c r="G256" s="102"/>
      <c r="H256" s="102"/>
      <c r="I256" s="102"/>
      <c r="J256" s="102"/>
      <c r="P256" s="110"/>
      <c r="Q256" s="111"/>
      <c r="R256" s="111"/>
      <c r="S256" s="111"/>
      <c r="T256" s="112"/>
      <c r="V256" s="103" t="s">
        <v>427</v>
      </c>
      <c r="W256" s="103" t="s">
        <v>1130</v>
      </c>
      <c r="X256" s="103" t="s">
        <v>138</v>
      </c>
      <c r="Y256" s="103" t="s">
        <v>1131</v>
      </c>
      <c r="Z256" s="104" t="s">
        <v>61</v>
      </c>
    </row>
    <row r="257" spans="2:26" x14ac:dyDescent="0.25">
      <c r="B257" s="100"/>
      <c r="C257" s="101"/>
      <c r="D257" s="100"/>
      <c r="E257" s="100"/>
      <c r="F257" s="102"/>
      <c r="G257" s="102"/>
      <c r="H257" s="102"/>
      <c r="I257" s="102"/>
      <c r="J257" s="102"/>
      <c r="P257" s="110"/>
      <c r="Q257" s="111"/>
      <c r="R257" s="111"/>
      <c r="S257" s="111"/>
      <c r="T257" s="112"/>
      <c r="V257" s="104"/>
      <c r="W257" s="104"/>
      <c r="X257" s="104"/>
      <c r="Y257" s="104"/>
      <c r="Z257" s="104"/>
    </row>
    <row r="258" spans="2:26" x14ac:dyDescent="0.25">
      <c r="B258" s="126"/>
      <c r="C258" s="127"/>
      <c r="D258" s="126"/>
      <c r="E258" s="126"/>
      <c r="F258" s="128"/>
      <c r="G258" s="128"/>
      <c r="H258" s="128"/>
      <c r="I258" s="128"/>
      <c r="J258" s="128"/>
      <c r="L258" s="125"/>
      <c r="M258" s="125"/>
      <c r="N258" s="125"/>
      <c r="O258" s="125"/>
      <c r="P258" s="129"/>
      <c r="Q258" s="130"/>
      <c r="R258" s="130"/>
      <c r="S258" s="130"/>
      <c r="T258" s="131"/>
      <c r="V258" s="105"/>
      <c r="W258" s="105"/>
      <c r="X258" s="105"/>
      <c r="Y258" s="105"/>
      <c r="Z258" s="105"/>
    </row>
    <row r="259" spans="2:26" x14ac:dyDescent="0.25">
      <c r="B259" s="100"/>
      <c r="C259" s="101"/>
      <c r="D259" s="100"/>
      <c r="E259" s="100"/>
      <c r="F259" s="102"/>
      <c r="G259" s="102"/>
      <c r="H259" s="102"/>
      <c r="I259" s="102"/>
      <c r="J259" s="102"/>
      <c r="P259" s="110"/>
      <c r="Q259" s="111"/>
      <c r="R259" s="111"/>
      <c r="S259" s="111"/>
      <c r="T259" s="112"/>
      <c r="V259" s="104"/>
      <c r="W259" s="104"/>
      <c r="X259" s="104"/>
      <c r="Y259" s="104"/>
      <c r="Z259" s="104"/>
    </row>
    <row r="260" spans="2:26" x14ac:dyDescent="0.25">
      <c r="B260" s="100"/>
      <c r="C260" s="101"/>
      <c r="D260" s="100"/>
      <c r="E260" s="100"/>
      <c r="F260" s="102"/>
      <c r="G260" s="102"/>
      <c r="H260" s="102"/>
      <c r="I260" s="102"/>
      <c r="J260" s="102"/>
      <c r="P260" s="110"/>
      <c r="Q260" s="111"/>
      <c r="R260" s="111"/>
      <c r="S260" s="111"/>
      <c r="T260" s="112"/>
      <c r="V260" s="104"/>
      <c r="W260" s="104"/>
      <c r="X260" s="104"/>
      <c r="Y260" s="104"/>
      <c r="Z260" s="104"/>
    </row>
    <row r="261" spans="2:26" x14ac:dyDescent="0.25">
      <c r="B261" s="100" t="s">
        <v>1132</v>
      </c>
      <c r="C261" s="101" t="s">
        <v>1133</v>
      </c>
      <c r="D261" s="100" t="s">
        <v>1134</v>
      </c>
      <c r="E261" s="100" t="s">
        <v>172</v>
      </c>
      <c r="F261" s="102">
        <v>0</v>
      </c>
      <c r="G261" s="102">
        <v>465</v>
      </c>
      <c r="H261" s="102">
        <v>0</v>
      </c>
      <c r="I261" s="102">
        <v>465</v>
      </c>
      <c r="J261" s="103" t="s">
        <v>1135</v>
      </c>
      <c r="L261" s="113" t="s">
        <v>1135</v>
      </c>
      <c r="M261" s="113" t="s">
        <v>61</v>
      </c>
      <c r="N261" s="113" t="s">
        <v>1136</v>
      </c>
      <c r="O261" s="113" t="s">
        <v>1137</v>
      </c>
      <c r="P261" s="110" t="s">
        <v>1138</v>
      </c>
      <c r="Q261" s="111">
        <v>1980</v>
      </c>
      <c r="R261" s="111" t="s">
        <v>1139</v>
      </c>
      <c r="S261" s="111" t="s">
        <v>136</v>
      </c>
      <c r="T261" s="112">
        <v>10000</v>
      </c>
      <c r="V261" s="103" t="s">
        <v>1135</v>
      </c>
      <c r="W261" s="103" t="s">
        <v>1134</v>
      </c>
      <c r="X261" s="103" t="s">
        <v>172</v>
      </c>
      <c r="Y261" s="103" t="s">
        <v>66</v>
      </c>
      <c r="Z261" s="104" t="s">
        <v>61</v>
      </c>
    </row>
    <row r="262" spans="2:26" x14ac:dyDescent="0.25">
      <c r="B262" s="100" t="s">
        <v>1140</v>
      </c>
      <c r="C262" s="101" t="s">
        <v>1141</v>
      </c>
      <c r="D262" s="100" t="s">
        <v>1142</v>
      </c>
      <c r="E262" s="100" t="s">
        <v>130</v>
      </c>
      <c r="F262" s="102">
        <v>300</v>
      </c>
      <c r="G262" s="102">
        <v>570</v>
      </c>
      <c r="H262" s="102">
        <v>0</v>
      </c>
      <c r="I262" s="102">
        <v>870</v>
      </c>
      <c r="J262" s="103" t="s">
        <v>1135</v>
      </c>
      <c r="L262" s="113" t="s">
        <v>1135</v>
      </c>
      <c r="M262" s="113" t="s">
        <v>61</v>
      </c>
      <c r="N262" s="113" t="s">
        <v>1143</v>
      </c>
      <c r="O262" s="113" t="s">
        <v>1144</v>
      </c>
      <c r="P262" s="110" t="s">
        <v>1145</v>
      </c>
      <c r="Q262" s="111">
        <v>1982</v>
      </c>
      <c r="R262" s="111" t="s">
        <v>1146</v>
      </c>
      <c r="S262" s="111" t="s">
        <v>136</v>
      </c>
      <c r="T262" s="112">
        <v>10000</v>
      </c>
      <c r="V262" s="103" t="s">
        <v>1135</v>
      </c>
      <c r="W262" s="103" t="s">
        <v>1147</v>
      </c>
      <c r="X262" s="103" t="s">
        <v>172</v>
      </c>
      <c r="Y262" s="103" t="s">
        <v>1148</v>
      </c>
      <c r="Z262" s="104" t="s">
        <v>61</v>
      </c>
    </row>
    <row r="263" spans="2:26" x14ac:dyDescent="0.25">
      <c r="B263" s="100" t="s">
        <v>1149</v>
      </c>
      <c r="C263" s="101" t="s">
        <v>1150</v>
      </c>
      <c r="D263" s="100" t="s">
        <v>1151</v>
      </c>
      <c r="E263" s="100" t="s">
        <v>130</v>
      </c>
      <c r="F263" s="102">
        <v>300</v>
      </c>
      <c r="G263" s="102">
        <v>675</v>
      </c>
      <c r="H263" s="102">
        <v>0</v>
      </c>
      <c r="I263" s="102">
        <v>975</v>
      </c>
      <c r="J263" s="103" t="s">
        <v>1135</v>
      </c>
      <c r="L263" s="113" t="s">
        <v>1135</v>
      </c>
      <c r="M263" s="113" t="s">
        <v>61</v>
      </c>
      <c r="N263" s="113" t="s">
        <v>1152</v>
      </c>
      <c r="O263" s="113" t="s">
        <v>1153</v>
      </c>
      <c r="P263" s="110">
        <v>11224778</v>
      </c>
      <c r="Q263" s="111">
        <v>1983</v>
      </c>
      <c r="R263" s="111" t="s">
        <v>1154</v>
      </c>
      <c r="S263" s="111" t="s">
        <v>147</v>
      </c>
      <c r="T263" s="112">
        <v>10000</v>
      </c>
      <c r="V263" s="103" t="s">
        <v>1135</v>
      </c>
      <c r="W263" s="103" t="s">
        <v>1155</v>
      </c>
      <c r="X263" s="103" t="s">
        <v>130</v>
      </c>
      <c r="Y263" s="103" t="s">
        <v>1156</v>
      </c>
      <c r="Z263" s="104" t="s">
        <v>61</v>
      </c>
    </row>
    <row r="264" spans="2:26" x14ac:dyDescent="0.25">
      <c r="B264" s="100" t="s">
        <v>1157</v>
      </c>
      <c r="C264" s="101" t="s">
        <v>1158</v>
      </c>
      <c r="D264" s="100" t="s">
        <v>1159</v>
      </c>
      <c r="E264" s="100" t="s">
        <v>130</v>
      </c>
      <c r="F264" s="102">
        <v>300</v>
      </c>
      <c r="G264" s="102">
        <v>490</v>
      </c>
      <c r="H264" s="102">
        <v>0</v>
      </c>
      <c r="I264" s="102">
        <v>790</v>
      </c>
      <c r="J264" s="103" t="s">
        <v>1135</v>
      </c>
      <c r="L264" s="113" t="s">
        <v>1135</v>
      </c>
      <c r="M264" s="113" t="s">
        <v>61</v>
      </c>
      <c r="N264" s="113" t="s">
        <v>1155</v>
      </c>
      <c r="O264" s="113" t="s">
        <v>1156</v>
      </c>
      <c r="P264" s="110" t="s">
        <v>1160</v>
      </c>
      <c r="Q264" s="111">
        <v>1985</v>
      </c>
      <c r="R264" s="111" t="s">
        <v>1161</v>
      </c>
      <c r="S264" s="111" t="s">
        <v>136</v>
      </c>
      <c r="T264" s="112">
        <v>10000</v>
      </c>
      <c r="V264" s="103" t="s">
        <v>1135</v>
      </c>
      <c r="W264" s="103" t="s">
        <v>1162</v>
      </c>
      <c r="X264" s="103" t="s">
        <v>130</v>
      </c>
      <c r="Y264" s="103" t="s">
        <v>1163</v>
      </c>
      <c r="Z264" s="104" t="s">
        <v>61</v>
      </c>
    </row>
    <row r="265" spans="2:26" x14ac:dyDescent="0.25">
      <c r="B265" s="100" t="s">
        <v>1164</v>
      </c>
      <c r="C265" s="101" t="s">
        <v>1165</v>
      </c>
      <c r="D265" s="100" t="s">
        <v>1166</v>
      </c>
      <c r="E265" s="100" t="s">
        <v>130</v>
      </c>
      <c r="F265" s="102">
        <v>300</v>
      </c>
      <c r="G265" s="102">
        <v>675</v>
      </c>
      <c r="H265" s="102">
        <v>0</v>
      </c>
      <c r="I265" s="102">
        <v>975</v>
      </c>
      <c r="J265" s="103" t="s">
        <v>1135</v>
      </c>
      <c r="L265" s="113" t="s">
        <v>1135</v>
      </c>
      <c r="M265" s="113" t="s">
        <v>61</v>
      </c>
      <c r="N265" s="113" t="s">
        <v>1167</v>
      </c>
      <c r="O265" s="113" t="s">
        <v>1168</v>
      </c>
      <c r="P265" s="110" t="s">
        <v>1169</v>
      </c>
      <c r="Q265" s="111">
        <v>1988</v>
      </c>
      <c r="R265" s="111" t="s">
        <v>1170</v>
      </c>
      <c r="S265" s="111" t="s">
        <v>136</v>
      </c>
      <c r="T265" s="112">
        <v>10000</v>
      </c>
      <c r="V265" s="103" t="s">
        <v>1135</v>
      </c>
      <c r="W265" s="103" t="s">
        <v>1171</v>
      </c>
      <c r="X265" s="103" t="s">
        <v>172</v>
      </c>
      <c r="Y265" s="103" t="s">
        <v>1172</v>
      </c>
      <c r="Z265" s="104" t="s">
        <v>61</v>
      </c>
    </row>
    <row r="266" spans="2:26" x14ac:dyDescent="0.25">
      <c r="B266" s="100" t="s">
        <v>1173</v>
      </c>
      <c r="C266" s="101" t="s">
        <v>1174</v>
      </c>
      <c r="D266" s="100" t="s">
        <v>1162</v>
      </c>
      <c r="E266" s="100" t="s">
        <v>130</v>
      </c>
      <c r="F266" s="102">
        <v>300</v>
      </c>
      <c r="G266" s="102">
        <v>675</v>
      </c>
      <c r="H266" s="102">
        <v>0</v>
      </c>
      <c r="I266" s="102">
        <v>975</v>
      </c>
      <c r="J266" s="103" t="s">
        <v>1135</v>
      </c>
      <c r="L266" s="113" t="s">
        <v>1135</v>
      </c>
      <c r="M266" s="113" t="s">
        <v>61</v>
      </c>
      <c r="N266" s="113" t="s">
        <v>1175</v>
      </c>
      <c r="O266" s="113" t="s">
        <v>1176</v>
      </c>
      <c r="P266" s="110" t="s">
        <v>1177</v>
      </c>
      <c r="Q266" s="111">
        <v>1993</v>
      </c>
      <c r="R266" s="111" t="s">
        <v>1178</v>
      </c>
      <c r="S266" s="111" t="s">
        <v>136</v>
      </c>
      <c r="T266" s="112">
        <v>10000</v>
      </c>
      <c r="V266" s="103" t="s">
        <v>1135</v>
      </c>
      <c r="W266" s="103" t="s">
        <v>1179</v>
      </c>
      <c r="X266" s="103" t="s">
        <v>172</v>
      </c>
      <c r="Y266" s="103" t="s">
        <v>1180</v>
      </c>
      <c r="Z266" s="104" t="s">
        <v>61</v>
      </c>
    </row>
    <row r="267" spans="2:26" x14ac:dyDescent="0.25">
      <c r="B267" s="100" t="s">
        <v>1181</v>
      </c>
      <c r="C267" s="101" t="s">
        <v>1182</v>
      </c>
      <c r="D267" s="100" t="s">
        <v>1171</v>
      </c>
      <c r="E267" s="100" t="s">
        <v>172</v>
      </c>
      <c r="F267" s="102">
        <v>0</v>
      </c>
      <c r="G267" s="102">
        <v>465</v>
      </c>
      <c r="H267" s="102">
        <v>0</v>
      </c>
      <c r="I267" s="102">
        <v>465</v>
      </c>
      <c r="J267" s="103" t="s">
        <v>1135</v>
      </c>
      <c r="L267" s="113" t="s">
        <v>1135</v>
      </c>
      <c r="M267" s="113" t="s">
        <v>61</v>
      </c>
      <c r="N267" s="113" t="s">
        <v>1183</v>
      </c>
      <c r="O267" s="113" t="s">
        <v>1184</v>
      </c>
      <c r="P267" s="110" t="s">
        <v>1185</v>
      </c>
      <c r="Q267" s="111">
        <v>1993</v>
      </c>
      <c r="R267" s="111" t="s">
        <v>163</v>
      </c>
      <c r="S267" s="111" t="s">
        <v>136</v>
      </c>
      <c r="T267" s="112">
        <v>10000</v>
      </c>
      <c r="V267" s="103" t="s">
        <v>1135</v>
      </c>
      <c r="W267" s="103" t="s">
        <v>1186</v>
      </c>
      <c r="X267" s="103" t="s">
        <v>1187</v>
      </c>
      <c r="Y267" s="103" t="s">
        <v>1188</v>
      </c>
      <c r="Z267" s="104" t="s">
        <v>61</v>
      </c>
    </row>
    <row r="268" spans="2:26" x14ac:dyDescent="0.25">
      <c r="B268" s="100" t="s">
        <v>1189</v>
      </c>
      <c r="C268" s="101" t="s">
        <v>1190</v>
      </c>
      <c r="D268" s="100" t="s">
        <v>1191</v>
      </c>
      <c r="E268" s="100" t="s">
        <v>172</v>
      </c>
      <c r="F268" s="102">
        <v>0</v>
      </c>
      <c r="G268" s="102">
        <v>465</v>
      </c>
      <c r="H268" s="102">
        <v>0</v>
      </c>
      <c r="I268" s="102">
        <v>465</v>
      </c>
      <c r="J268" s="103" t="s">
        <v>1135</v>
      </c>
      <c r="L268" s="113" t="s">
        <v>1135</v>
      </c>
      <c r="M268" s="113" t="s">
        <v>61</v>
      </c>
      <c r="N268" s="113" t="s">
        <v>1192</v>
      </c>
      <c r="O268" s="113" t="s">
        <v>1193</v>
      </c>
      <c r="P268" s="110" t="s">
        <v>1194</v>
      </c>
      <c r="Q268" s="111">
        <v>1994</v>
      </c>
      <c r="R268" s="111" t="s">
        <v>1178</v>
      </c>
      <c r="S268" s="111" t="s">
        <v>147</v>
      </c>
      <c r="T268" s="112">
        <v>10000</v>
      </c>
      <c r="V268" s="103" t="s">
        <v>1135</v>
      </c>
      <c r="W268" s="103" t="s">
        <v>1195</v>
      </c>
      <c r="X268" s="103" t="s">
        <v>1187</v>
      </c>
      <c r="Y268" s="103" t="s">
        <v>1196</v>
      </c>
      <c r="Z268" s="104" t="s">
        <v>61</v>
      </c>
    </row>
    <row r="269" spans="2:26" x14ac:dyDescent="0.25">
      <c r="B269" s="100" t="s">
        <v>1197</v>
      </c>
      <c r="C269" s="101" t="s">
        <v>1198</v>
      </c>
      <c r="D269" s="100" t="s">
        <v>1179</v>
      </c>
      <c r="E269" s="100" t="s">
        <v>172</v>
      </c>
      <c r="F269" s="102">
        <v>0</v>
      </c>
      <c r="G269" s="102">
        <v>465</v>
      </c>
      <c r="H269" s="102">
        <v>0</v>
      </c>
      <c r="I269" s="102">
        <v>465</v>
      </c>
      <c r="J269" s="103" t="s">
        <v>1135</v>
      </c>
      <c r="L269" s="113" t="s">
        <v>1135</v>
      </c>
      <c r="M269" s="113" t="s">
        <v>61</v>
      </c>
      <c r="N269" s="113" t="s">
        <v>1199</v>
      </c>
      <c r="O269" s="113" t="s">
        <v>1200</v>
      </c>
      <c r="P269" s="110" t="s">
        <v>1201</v>
      </c>
      <c r="Q269" s="111">
        <v>1996</v>
      </c>
      <c r="R269" s="111" t="s">
        <v>1146</v>
      </c>
      <c r="S269" s="111" t="s">
        <v>136</v>
      </c>
      <c r="T269" s="112">
        <v>10000</v>
      </c>
      <c r="V269" s="103" t="s">
        <v>1135</v>
      </c>
      <c r="W269" s="103" t="s">
        <v>1202</v>
      </c>
      <c r="X269" s="103" t="s">
        <v>138</v>
      </c>
      <c r="Y269" s="103" t="s">
        <v>1203</v>
      </c>
      <c r="Z269" s="104" t="s">
        <v>61</v>
      </c>
    </row>
    <row r="270" spans="2:26" x14ac:dyDescent="0.25">
      <c r="B270" s="100" t="s">
        <v>1204</v>
      </c>
      <c r="C270" s="101" t="s">
        <v>1205</v>
      </c>
      <c r="D270" s="100" t="s">
        <v>1206</v>
      </c>
      <c r="E270" s="100" t="s">
        <v>130</v>
      </c>
      <c r="F270" s="102">
        <v>300</v>
      </c>
      <c r="G270" s="102">
        <v>675</v>
      </c>
      <c r="H270" s="102">
        <v>0</v>
      </c>
      <c r="I270" s="102">
        <v>975</v>
      </c>
      <c r="J270" s="103" t="s">
        <v>1135</v>
      </c>
      <c r="L270" s="113" t="s">
        <v>1135</v>
      </c>
      <c r="M270" s="113" t="s">
        <v>61</v>
      </c>
      <c r="N270" s="113" t="s">
        <v>1207</v>
      </c>
      <c r="O270" s="113" t="s">
        <v>1208</v>
      </c>
      <c r="P270" s="110" t="s">
        <v>1209</v>
      </c>
      <c r="Q270" s="111">
        <v>1997</v>
      </c>
      <c r="R270" s="111" t="s">
        <v>365</v>
      </c>
      <c r="S270" s="111" t="s">
        <v>136</v>
      </c>
      <c r="T270" s="112">
        <v>10000</v>
      </c>
      <c r="V270" s="103" t="s">
        <v>1135</v>
      </c>
      <c r="W270" s="103" t="s">
        <v>1210</v>
      </c>
      <c r="X270" s="103" t="s">
        <v>1187</v>
      </c>
      <c r="Y270" s="103" t="s">
        <v>1211</v>
      </c>
      <c r="Z270" s="104" t="s">
        <v>61</v>
      </c>
    </row>
    <row r="271" spans="2:26" x14ac:dyDescent="0.25">
      <c r="B271" s="100" t="s">
        <v>1212</v>
      </c>
      <c r="C271" s="101" t="s">
        <v>1213</v>
      </c>
      <c r="D271" s="100" t="s">
        <v>1214</v>
      </c>
      <c r="E271" s="100" t="s">
        <v>130</v>
      </c>
      <c r="F271" s="102">
        <v>300</v>
      </c>
      <c r="G271" s="102">
        <v>545</v>
      </c>
      <c r="H271" s="102">
        <v>0</v>
      </c>
      <c r="I271" s="102">
        <v>845</v>
      </c>
      <c r="J271" s="103" t="s">
        <v>1135</v>
      </c>
      <c r="L271" s="113" t="s">
        <v>1135</v>
      </c>
      <c r="M271" s="113" t="s">
        <v>61</v>
      </c>
      <c r="N271" s="113" t="s">
        <v>1215</v>
      </c>
      <c r="O271" s="113" t="s">
        <v>1216</v>
      </c>
      <c r="P271" s="110" t="s">
        <v>1217</v>
      </c>
      <c r="Q271" s="111">
        <v>1997</v>
      </c>
      <c r="R271" s="111" t="s">
        <v>163</v>
      </c>
      <c r="S271" s="111" t="s">
        <v>147</v>
      </c>
      <c r="T271" s="112">
        <v>10000</v>
      </c>
      <c r="V271" s="103" t="s">
        <v>1135</v>
      </c>
      <c r="W271" s="103" t="s">
        <v>1218</v>
      </c>
      <c r="X271" s="103" t="s">
        <v>1187</v>
      </c>
      <c r="Y271" s="103" t="s">
        <v>1219</v>
      </c>
      <c r="Z271" s="104" t="s">
        <v>61</v>
      </c>
    </row>
    <row r="272" spans="2:26" x14ac:dyDescent="0.25">
      <c r="B272" s="100" t="s">
        <v>1220</v>
      </c>
      <c r="C272" s="101" t="s">
        <v>1221</v>
      </c>
      <c r="D272" s="100" t="s">
        <v>1222</v>
      </c>
      <c r="E272" s="100" t="s">
        <v>130</v>
      </c>
      <c r="F272" s="102">
        <v>300</v>
      </c>
      <c r="G272" s="102">
        <v>675</v>
      </c>
      <c r="H272" s="102">
        <v>0</v>
      </c>
      <c r="I272" s="102">
        <v>975</v>
      </c>
      <c r="J272" s="103" t="s">
        <v>1135</v>
      </c>
      <c r="L272" s="113" t="s">
        <v>1135</v>
      </c>
      <c r="M272" s="113" t="s">
        <v>61</v>
      </c>
      <c r="N272" s="113" t="s">
        <v>1202</v>
      </c>
      <c r="O272" s="113" t="s">
        <v>1203</v>
      </c>
      <c r="P272" s="110" t="s">
        <v>1223</v>
      </c>
      <c r="Q272" s="111">
        <v>2006</v>
      </c>
      <c r="R272" s="111" t="s">
        <v>1224</v>
      </c>
      <c r="S272" s="111" t="s">
        <v>136</v>
      </c>
      <c r="T272" s="112">
        <v>14000</v>
      </c>
      <c r="V272" s="103" t="s">
        <v>1135</v>
      </c>
      <c r="W272" s="103" t="s">
        <v>1222</v>
      </c>
      <c r="X272" s="103" t="s">
        <v>130</v>
      </c>
      <c r="Y272" s="103" t="s">
        <v>1225</v>
      </c>
      <c r="Z272" s="104" t="s">
        <v>61</v>
      </c>
    </row>
    <row r="273" spans="2:26" x14ac:dyDescent="0.25">
      <c r="B273" s="100" t="s">
        <v>1226</v>
      </c>
      <c r="C273" s="101" t="s">
        <v>1227</v>
      </c>
      <c r="D273" s="100" t="s">
        <v>1228</v>
      </c>
      <c r="E273" s="100" t="s">
        <v>172</v>
      </c>
      <c r="F273" s="102">
        <v>0</v>
      </c>
      <c r="G273" s="102">
        <v>465</v>
      </c>
      <c r="H273" s="102">
        <v>0</v>
      </c>
      <c r="I273" s="102">
        <v>465</v>
      </c>
      <c r="J273" s="103" t="s">
        <v>1135</v>
      </c>
      <c r="L273" s="113" t="s">
        <v>1135</v>
      </c>
      <c r="M273" s="113" t="s">
        <v>61</v>
      </c>
      <c r="N273" s="113" t="s">
        <v>1229</v>
      </c>
      <c r="O273" s="113" t="s">
        <v>1230</v>
      </c>
      <c r="P273" s="110" t="s">
        <v>1231</v>
      </c>
      <c r="Q273" s="111">
        <v>2018</v>
      </c>
      <c r="R273" s="111" t="s">
        <v>1232</v>
      </c>
      <c r="S273" s="111" t="s">
        <v>147</v>
      </c>
      <c r="T273" s="112">
        <v>39748</v>
      </c>
      <c r="V273" s="103" t="s">
        <v>1135</v>
      </c>
      <c r="W273" s="103" t="s">
        <v>1228</v>
      </c>
      <c r="X273" s="103" t="s">
        <v>172</v>
      </c>
      <c r="Y273" s="103" t="s">
        <v>1233</v>
      </c>
      <c r="Z273" s="104" t="s">
        <v>61</v>
      </c>
    </row>
    <row r="274" spans="2:26" x14ac:dyDescent="0.25">
      <c r="B274" s="100" t="s">
        <v>1234</v>
      </c>
      <c r="C274" s="101" t="s">
        <v>1235</v>
      </c>
      <c r="D274" s="100" t="s">
        <v>1236</v>
      </c>
      <c r="E274" s="100" t="s">
        <v>172</v>
      </c>
      <c r="F274" s="102">
        <v>0</v>
      </c>
      <c r="G274" s="102">
        <v>465</v>
      </c>
      <c r="H274" s="102">
        <v>0</v>
      </c>
      <c r="I274" s="102">
        <v>465</v>
      </c>
      <c r="J274" s="103" t="s">
        <v>1135</v>
      </c>
      <c r="L274" s="113" t="s">
        <v>1135</v>
      </c>
      <c r="M274" s="113" t="s">
        <v>61</v>
      </c>
      <c r="N274" s="113" t="s">
        <v>1237</v>
      </c>
      <c r="O274" s="113" t="s">
        <v>1238</v>
      </c>
      <c r="P274" s="110" t="s">
        <v>1239</v>
      </c>
      <c r="Q274" s="111">
        <v>2018</v>
      </c>
      <c r="R274" s="111" t="s">
        <v>1232</v>
      </c>
      <c r="S274" s="111" t="s">
        <v>136</v>
      </c>
      <c r="T274" s="112">
        <v>39748</v>
      </c>
      <c r="V274" s="103" t="s">
        <v>1135</v>
      </c>
      <c r="W274" s="103" t="s">
        <v>1236</v>
      </c>
      <c r="X274" s="103" t="s">
        <v>172</v>
      </c>
      <c r="Y274" s="103" t="s">
        <v>1240</v>
      </c>
      <c r="Z274" s="104" t="s">
        <v>61</v>
      </c>
    </row>
    <row r="275" spans="2:26" x14ac:dyDescent="0.25">
      <c r="B275" s="100" t="s">
        <v>1241</v>
      </c>
      <c r="C275" s="101" t="s">
        <v>1242</v>
      </c>
      <c r="D275" s="100" t="s">
        <v>1243</v>
      </c>
      <c r="E275" s="100" t="s">
        <v>172</v>
      </c>
      <c r="F275" s="102">
        <v>0</v>
      </c>
      <c r="G275" s="102">
        <v>465</v>
      </c>
      <c r="H275" s="102">
        <v>0</v>
      </c>
      <c r="I275" s="102">
        <v>465</v>
      </c>
      <c r="J275" s="103" t="s">
        <v>1135</v>
      </c>
      <c r="L275" s="113" t="s">
        <v>1135</v>
      </c>
      <c r="M275" s="113" t="s">
        <v>61</v>
      </c>
      <c r="N275" s="113" t="s">
        <v>1244</v>
      </c>
      <c r="O275" s="113" t="s">
        <v>1245</v>
      </c>
      <c r="P275" s="110" t="s">
        <v>1246</v>
      </c>
      <c r="Q275" s="111">
        <v>2018</v>
      </c>
      <c r="R275" s="111" t="s">
        <v>1232</v>
      </c>
      <c r="S275" s="111" t="s">
        <v>136</v>
      </c>
      <c r="T275" s="112">
        <v>39748</v>
      </c>
      <c r="V275" s="103" t="s">
        <v>1135</v>
      </c>
      <c r="W275" s="103" t="s">
        <v>1243</v>
      </c>
      <c r="X275" s="103" t="s">
        <v>172</v>
      </c>
      <c r="Y275" s="103" t="s">
        <v>1247</v>
      </c>
      <c r="Z275" s="104" t="s">
        <v>61</v>
      </c>
    </row>
    <row r="276" spans="2:26" x14ac:dyDescent="0.25">
      <c r="B276" s="100" t="s">
        <v>1248</v>
      </c>
      <c r="C276" s="101" t="s">
        <v>1249</v>
      </c>
      <c r="D276" s="100" t="s">
        <v>1250</v>
      </c>
      <c r="E276" s="100" t="s">
        <v>130</v>
      </c>
      <c r="F276" s="102">
        <v>300</v>
      </c>
      <c r="G276" s="102">
        <v>410</v>
      </c>
      <c r="H276" s="102">
        <v>0</v>
      </c>
      <c r="I276" s="102">
        <v>710</v>
      </c>
      <c r="J276" s="103" t="s">
        <v>1135</v>
      </c>
      <c r="L276" s="113" t="s">
        <v>1135</v>
      </c>
      <c r="M276" s="113" t="s">
        <v>61</v>
      </c>
      <c r="N276" s="113" t="s">
        <v>1251</v>
      </c>
      <c r="O276" s="113" t="s">
        <v>1252</v>
      </c>
      <c r="P276" s="110" t="s">
        <v>1253</v>
      </c>
      <c r="Q276" s="111">
        <v>2018</v>
      </c>
      <c r="R276" s="111" t="s">
        <v>1232</v>
      </c>
      <c r="S276" s="111" t="s">
        <v>147</v>
      </c>
      <c r="T276" s="112">
        <v>39748</v>
      </c>
      <c r="V276" s="103" t="s">
        <v>1135</v>
      </c>
      <c r="W276" s="103" t="s">
        <v>1250</v>
      </c>
      <c r="X276" s="103" t="s">
        <v>130</v>
      </c>
      <c r="Y276" s="103" t="s">
        <v>1254</v>
      </c>
      <c r="Z276" s="104" t="s">
        <v>61</v>
      </c>
    </row>
    <row r="277" spans="2:26" x14ac:dyDescent="0.25">
      <c r="B277" s="100" t="s">
        <v>1255</v>
      </c>
      <c r="C277" s="101" t="s">
        <v>1256</v>
      </c>
      <c r="D277" s="100" t="s">
        <v>1167</v>
      </c>
      <c r="E277" s="100" t="s">
        <v>130</v>
      </c>
      <c r="F277" s="102">
        <v>300</v>
      </c>
      <c r="G277" s="102">
        <v>490</v>
      </c>
      <c r="H277" s="102">
        <v>0</v>
      </c>
      <c r="I277" s="102">
        <v>790</v>
      </c>
      <c r="J277" s="103" t="s">
        <v>1135</v>
      </c>
      <c r="L277" s="113" t="s">
        <v>1135</v>
      </c>
      <c r="M277" s="113" t="s">
        <v>61</v>
      </c>
      <c r="N277" s="113" t="s">
        <v>1257</v>
      </c>
      <c r="O277" s="113" t="s">
        <v>1258</v>
      </c>
      <c r="P277" s="110" t="s">
        <v>1259</v>
      </c>
      <c r="Q277" s="111">
        <v>2018</v>
      </c>
      <c r="R277" s="111" t="s">
        <v>1260</v>
      </c>
      <c r="S277" s="111" t="s">
        <v>136</v>
      </c>
      <c r="T277" s="112">
        <v>39748.9</v>
      </c>
      <c r="V277" s="103" t="s">
        <v>1135</v>
      </c>
      <c r="W277" s="103" t="s">
        <v>1167</v>
      </c>
      <c r="X277" s="103" t="s">
        <v>130</v>
      </c>
      <c r="Y277" s="103" t="s">
        <v>1168</v>
      </c>
      <c r="Z277" s="104" t="s">
        <v>61</v>
      </c>
    </row>
    <row r="278" spans="2:26" x14ac:dyDescent="0.25">
      <c r="B278" s="100" t="s">
        <v>1261</v>
      </c>
      <c r="C278" s="101" t="s">
        <v>1262</v>
      </c>
      <c r="D278" s="100" t="s">
        <v>1263</v>
      </c>
      <c r="E278" s="100" t="s">
        <v>172</v>
      </c>
      <c r="F278" s="102">
        <v>0</v>
      </c>
      <c r="G278" s="102">
        <v>465</v>
      </c>
      <c r="H278" s="102">
        <v>0</v>
      </c>
      <c r="I278" s="102">
        <v>465</v>
      </c>
      <c r="J278" s="103" t="s">
        <v>1135</v>
      </c>
      <c r="L278" s="113" t="s">
        <v>1135</v>
      </c>
      <c r="M278" s="113" t="s">
        <v>61</v>
      </c>
      <c r="N278" s="113" t="s">
        <v>1264</v>
      </c>
      <c r="O278" s="113" t="s">
        <v>1265</v>
      </c>
      <c r="P278" s="110" t="s">
        <v>1266</v>
      </c>
      <c r="Q278" s="111">
        <v>2018</v>
      </c>
      <c r="R278" s="111" t="s">
        <v>1267</v>
      </c>
      <c r="S278" s="111" t="s">
        <v>147</v>
      </c>
      <c r="T278" s="112">
        <v>67367.22</v>
      </c>
      <c r="V278" s="103" t="s">
        <v>1135</v>
      </c>
      <c r="W278" s="103" t="s">
        <v>1263</v>
      </c>
      <c r="X278" s="103" t="s">
        <v>172</v>
      </c>
      <c r="Y278" s="103" t="s">
        <v>1268</v>
      </c>
      <c r="Z278" s="104" t="s">
        <v>61</v>
      </c>
    </row>
    <row r="279" spans="2:26" x14ac:dyDescent="0.25">
      <c r="B279" s="100" t="s">
        <v>1269</v>
      </c>
      <c r="C279" s="101" t="s">
        <v>1270</v>
      </c>
      <c r="D279" s="100" t="s">
        <v>1271</v>
      </c>
      <c r="E279" s="100" t="s">
        <v>172</v>
      </c>
      <c r="F279" s="102">
        <v>0</v>
      </c>
      <c r="G279" s="102">
        <v>465</v>
      </c>
      <c r="H279" s="102">
        <v>0</v>
      </c>
      <c r="I279" s="102">
        <v>465</v>
      </c>
      <c r="J279" s="103" t="s">
        <v>1135</v>
      </c>
      <c r="L279" s="113" t="s">
        <v>1135</v>
      </c>
      <c r="M279" s="113" t="s">
        <v>61</v>
      </c>
      <c r="N279" s="113" t="s">
        <v>1272</v>
      </c>
      <c r="O279" s="113" t="s">
        <v>1273</v>
      </c>
      <c r="P279" s="110" t="s">
        <v>1274</v>
      </c>
      <c r="Q279" s="111">
        <v>2018</v>
      </c>
      <c r="R279" s="111" t="s">
        <v>1267</v>
      </c>
      <c r="S279" s="111" t="s">
        <v>147</v>
      </c>
      <c r="T279" s="112">
        <v>67367.22</v>
      </c>
      <c r="V279" s="103" t="s">
        <v>1135</v>
      </c>
      <c r="W279" s="103" t="s">
        <v>1271</v>
      </c>
      <c r="X279" s="103" t="s">
        <v>172</v>
      </c>
      <c r="Y279" s="103" t="s">
        <v>1275</v>
      </c>
      <c r="Z279" s="104" t="s">
        <v>61</v>
      </c>
    </row>
    <row r="280" spans="2:26" x14ac:dyDescent="0.25">
      <c r="B280" s="100" t="s">
        <v>1276</v>
      </c>
      <c r="C280" s="101" t="s">
        <v>1277</v>
      </c>
      <c r="D280" s="100" t="s">
        <v>1278</v>
      </c>
      <c r="E280" s="100" t="s">
        <v>130</v>
      </c>
      <c r="F280" s="102">
        <v>300</v>
      </c>
      <c r="G280" s="102">
        <v>505</v>
      </c>
      <c r="H280" s="102">
        <v>0</v>
      </c>
      <c r="I280" s="102">
        <v>805</v>
      </c>
      <c r="J280" s="103" t="s">
        <v>1135</v>
      </c>
      <c r="L280" s="113" t="s">
        <v>1135</v>
      </c>
      <c r="M280" s="113" t="s">
        <v>61</v>
      </c>
      <c r="N280" s="113" t="s">
        <v>1279</v>
      </c>
      <c r="O280" s="113" t="s">
        <v>1280</v>
      </c>
      <c r="P280" s="110" t="s">
        <v>1281</v>
      </c>
      <c r="Q280" s="111">
        <v>2018</v>
      </c>
      <c r="R280" s="111" t="s">
        <v>1282</v>
      </c>
      <c r="S280" s="111" t="s">
        <v>136</v>
      </c>
      <c r="T280" s="112">
        <v>46958.87</v>
      </c>
      <c r="V280" s="103" t="s">
        <v>1135</v>
      </c>
      <c r="W280" s="103" t="s">
        <v>1278</v>
      </c>
      <c r="X280" s="103" t="s">
        <v>130</v>
      </c>
      <c r="Y280" s="103" t="s">
        <v>1283</v>
      </c>
      <c r="Z280" s="104" t="s">
        <v>61</v>
      </c>
    </row>
    <row r="281" spans="2:26" x14ac:dyDescent="0.25">
      <c r="B281" s="100" t="s">
        <v>1284</v>
      </c>
      <c r="C281" s="101" t="s">
        <v>1285</v>
      </c>
      <c r="D281" s="100" t="s">
        <v>1286</v>
      </c>
      <c r="E281" s="100" t="s">
        <v>130</v>
      </c>
      <c r="F281" s="102">
        <v>300</v>
      </c>
      <c r="G281" s="102">
        <v>505</v>
      </c>
      <c r="H281" s="102">
        <v>0</v>
      </c>
      <c r="I281" s="102">
        <v>805</v>
      </c>
      <c r="J281" s="103" t="s">
        <v>1135</v>
      </c>
      <c r="L281" s="113" t="s">
        <v>1135</v>
      </c>
      <c r="M281" s="113" t="s">
        <v>61</v>
      </c>
      <c r="N281" s="113" t="s">
        <v>1206</v>
      </c>
      <c r="O281" s="113" t="s">
        <v>1287</v>
      </c>
      <c r="P281" s="110" t="s">
        <v>1288</v>
      </c>
      <c r="Q281" s="111">
        <v>2018</v>
      </c>
      <c r="R281" s="111" t="s">
        <v>1282</v>
      </c>
      <c r="S281" s="111" t="s">
        <v>136</v>
      </c>
      <c r="T281" s="112">
        <v>46958.87</v>
      </c>
      <c r="V281" s="103" t="s">
        <v>1135</v>
      </c>
      <c r="W281" s="103" t="s">
        <v>1289</v>
      </c>
      <c r="X281" s="103" t="s">
        <v>130</v>
      </c>
      <c r="Y281" s="103" t="s">
        <v>1290</v>
      </c>
      <c r="Z281" s="104" t="s">
        <v>61</v>
      </c>
    </row>
    <row r="282" spans="2:26" x14ac:dyDescent="0.25">
      <c r="B282" s="100" t="s">
        <v>1291</v>
      </c>
      <c r="C282" s="101" t="s">
        <v>1292</v>
      </c>
      <c r="D282" s="100" t="s">
        <v>1289</v>
      </c>
      <c r="E282" s="100" t="s">
        <v>130</v>
      </c>
      <c r="F282" s="102">
        <v>300</v>
      </c>
      <c r="G282" s="102">
        <v>505</v>
      </c>
      <c r="H282" s="102">
        <v>0</v>
      </c>
      <c r="I282" s="102">
        <v>805</v>
      </c>
      <c r="J282" s="103" t="s">
        <v>1135</v>
      </c>
      <c r="L282" s="113" t="s">
        <v>1135</v>
      </c>
      <c r="M282" s="113" t="s">
        <v>61</v>
      </c>
      <c r="N282" s="113" t="s">
        <v>1214</v>
      </c>
      <c r="O282" s="113" t="s">
        <v>1293</v>
      </c>
      <c r="P282" s="110" t="s">
        <v>1294</v>
      </c>
      <c r="Q282" s="111">
        <v>2018</v>
      </c>
      <c r="R282" s="111" t="s">
        <v>1260</v>
      </c>
      <c r="S282" s="111" t="s">
        <v>147</v>
      </c>
      <c r="T282" s="112">
        <v>39748.9</v>
      </c>
      <c r="V282" s="103" t="s">
        <v>1135</v>
      </c>
      <c r="W282" s="103" t="s">
        <v>1295</v>
      </c>
      <c r="X282" s="103" t="s">
        <v>172</v>
      </c>
      <c r="Y282" s="103" t="s">
        <v>1296</v>
      </c>
      <c r="Z282" s="104" t="s">
        <v>61</v>
      </c>
    </row>
    <row r="283" spans="2:26" x14ac:dyDescent="0.25">
      <c r="B283" s="100" t="s">
        <v>1297</v>
      </c>
      <c r="C283" s="101" t="s">
        <v>1298</v>
      </c>
      <c r="D283" s="100" t="s">
        <v>1299</v>
      </c>
      <c r="E283" s="100" t="s">
        <v>172</v>
      </c>
      <c r="F283" s="102">
        <v>0</v>
      </c>
      <c r="G283" s="102">
        <v>465</v>
      </c>
      <c r="H283" s="102">
        <v>0</v>
      </c>
      <c r="I283" s="102">
        <v>465</v>
      </c>
      <c r="J283" s="103" t="s">
        <v>1135</v>
      </c>
      <c r="L283" s="113" t="s">
        <v>1135</v>
      </c>
      <c r="M283" s="113" t="s">
        <v>61</v>
      </c>
      <c r="N283" s="113" t="s">
        <v>1222</v>
      </c>
      <c r="O283" s="113" t="s">
        <v>1225</v>
      </c>
      <c r="P283" s="110" t="s">
        <v>1300</v>
      </c>
      <c r="Q283" s="111">
        <v>2019</v>
      </c>
      <c r="R283" s="111" t="s">
        <v>1301</v>
      </c>
      <c r="S283" s="111" t="s">
        <v>136</v>
      </c>
      <c r="T283" s="112">
        <v>41891.980000000003</v>
      </c>
      <c r="V283" s="103" t="s">
        <v>1135</v>
      </c>
      <c r="W283" s="103" t="s">
        <v>1302</v>
      </c>
      <c r="X283" s="103" t="s">
        <v>130</v>
      </c>
      <c r="Y283" s="103" t="s">
        <v>1303</v>
      </c>
      <c r="Z283" s="104" t="s">
        <v>61</v>
      </c>
    </row>
    <row r="284" spans="2:26" x14ac:dyDescent="0.25">
      <c r="B284" s="100" t="s">
        <v>1304</v>
      </c>
      <c r="C284" s="101" t="s">
        <v>1305</v>
      </c>
      <c r="D284" s="100" t="s">
        <v>1295</v>
      </c>
      <c r="E284" s="100" t="s">
        <v>172</v>
      </c>
      <c r="F284" s="102">
        <v>0</v>
      </c>
      <c r="G284" s="102">
        <v>465</v>
      </c>
      <c r="H284" s="102">
        <v>0</v>
      </c>
      <c r="I284" s="102">
        <v>465</v>
      </c>
      <c r="J284" s="103" t="s">
        <v>1135</v>
      </c>
      <c r="L284" s="113" t="s">
        <v>1135</v>
      </c>
      <c r="M284" s="113" t="s">
        <v>61</v>
      </c>
      <c r="N284" s="113" t="s">
        <v>1278</v>
      </c>
      <c r="O284" s="113" t="s">
        <v>1283</v>
      </c>
      <c r="P284" s="110" t="s">
        <v>1306</v>
      </c>
      <c r="Q284" s="111">
        <v>2019</v>
      </c>
      <c r="R284" s="111" t="s">
        <v>1301</v>
      </c>
      <c r="S284" s="111" t="s">
        <v>147</v>
      </c>
      <c r="T284" s="112">
        <v>41891.980000000003</v>
      </c>
      <c r="V284" s="103" t="s">
        <v>1135</v>
      </c>
      <c r="W284" s="103" t="s">
        <v>1307</v>
      </c>
      <c r="X284" s="103" t="s">
        <v>172</v>
      </c>
      <c r="Y284" s="103" t="s">
        <v>1308</v>
      </c>
      <c r="Z284" s="104" t="s">
        <v>61</v>
      </c>
    </row>
    <row r="285" spans="2:26" x14ac:dyDescent="0.25">
      <c r="B285" s="100" t="s">
        <v>1309</v>
      </c>
      <c r="C285" s="101" t="s">
        <v>1310</v>
      </c>
      <c r="D285" s="100" t="s">
        <v>1302</v>
      </c>
      <c r="E285" s="100" t="s">
        <v>130</v>
      </c>
      <c r="F285" s="102">
        <v>300</v>
      </c>
      <c r="G285" s="102">
        <v>675</v>
      </c>
      <c r="H285" s="102">
        <v>0</v>
      </c>
      <c r="I285" s="102">
        <v>975</v>
      </c>
      <c r="J285" s="103" t="s">
        <v>1135</v>
      </c>
      <c r="L285" s="113" t="s">
        <v>1135</v>
      </c>
      <c r="M285" s="113" t="s">
        <v>61</v>
      </c>
      <c r="N285" s="113" t="s">
        <v>1289</v>
      </c>
      <c r="O285" s="113" t="s">
        <v>1290</v>
      </c>
      <c r="P285" s="110" t="s">
        <v>1311</v>
      </c>
      <c r="Q285" s="111">
        <v>2019</v>
      </c>
      <c r="R285" s="111" t="s">
        <v>1301</v>
      </c>
      <c r="S285" s="111" t="s">
        <v>147</v>
      </c>
      <c r="T285" s="112">
        <v>41891.980000000003</v>
      </c>
      <c r="V285" s="103" t="s">
        <v>1135</v>
      </c>
      <c r="W285" s="103" t="s">
        <v>1312</v>
      </c>
      <c r="X285" s="103" t="s">
        <v>172</v>
      </c>
      <c r="Y285" s="103" t="s">
        <v>1313</v>
      </c>
      <c r="Z285" s="104" t="s">
        <v>61</v>
      </c>
    </row>
    <row r="286" spans="2:26" x14ac:dyDescent="0.25">
      <c r="B286" s="100" t="s">
        <v>1314</v>
      </c>
      <c r="C286" s="101" t="s">
        <v>1315</v>
      </c>
      <c r="D286" s="100" t="s">
        <v>1307</v>
      </c>
      <c r="E286" s="100" t="s">
        <v>172</v>
      </c>
      <c r="F286" s="102">
        <v>0</v>
      </c>
      <c r="G286" s="102">
        <v>465</v>
      </c>
      <c r="H286" s="102">
        <v>0</v>
      </c>
      <c r="I286" s="102">
        <v>465</v>
      </c>
      <c r="J286" s="103" t="s">
        <v>1135</v>
      </c>
      <c r="L286" s="113" t="s">
        <v>1135</v>
      </c>
      <c r="M286" s="113" t="s">
        <v>61</v>
      </c>
      <c r="N286" s="113" t="s">
        <v>1302</v>
      </c>
      <c r="O286" s="113" t="s">
        <v>1303</v>
      </c>
      <c r="P286" s="110" t="s">
        <v>1316</v>
      </c>
      <c r="Q286" s="111">
        <v>2019</v>
      </c>
      <c r="R286" s="111" t="s">
        <v>1301</v>
      </c>
      <c r="S286" s="111" t="s">
        <v>136</v>
      </c>
      <c r="T286" s="112">
        <v>41891.980000000003</v>
      </c>
      <c r="V286" s="103" t="s">
        <v>1135</v>
      </c>
      <c r="W286" s="103" t="s">
        <v>1317</v>
      </c>
      <c r="X286" s="103" t="s">
        <v>138</v>
      </c>
      <c r="Y286" s="103" t="s">
        <v>1318</v>
      </c>
      <c r="Z286" s="104" t="s">
        <v>61</v>
      </c>
    </row>
    <row r="287" spans="2:26" x14ac:dyDescent="0.25">
      <c r="B287" s="100" t="s">
        <v>1319</v>
      </c>
      <c r="C287" s="101" t="s">
        <v>1320</v>
      </c>
      <c r="D287" s="100" t="s">
        <v>1312</v>
      </c>
      <c r="E287" s="100" t="s">
        <v>172</v>
      </c>
      <c r="F287" s="102">
        <v>300</v>
      </c>
      <c r="G287" s="102">
        <v>575</v>
      </c>
      <c r="H287" s="102">
        <v>0</v>
      </c>
      <c r="I287" s="102">
        <v>875</v>
      </c>
      <c r="J287" s="103" t="s">
        <v>1135</v>
      </c>
      <c r="L287" s="113" t="s">
        <v>1135</v>
      </c>
      <c r="M287" s="113" t="s">
        <v>61</v>
      </c>
      <c r="N287" s="113" t="s">
        <v>1321</v>
      </c>
      <c r="O287" s="113" t="s">
        <v>1322</v>
      </c>
      <c r="P287" s="110" t="s">
        <v>1323</v>
      </c>
      <c r="Q287" s="111">
        <v>2019</v>
      </c>
      <c r="R287" s="111" t="s">
        <v>1301</v>
      </c>
      <c r="S287" s="111" t="s">
        <v>147</v>
      </c>
      <c r="T287" s="112">
        <v>41891.980000000003</v>
      </c>
      <c r="V287" s="103" t="s">
        <v>1135</v>
      </c>
      <c r="W287" s="103" t="s">
        <v>1324</v>
      </c>
      <c r="X287" s="103" t="s">
        <v>172</v>
      </c>
      <c r="Y287" s="103" t="s">
        <v>1325</v>
      </c>
      <c r="Z287" s="104" t="s">
        <v>61</v>
      </c>
    </row>
    <row r="288" spans="2:26" x14ac:dyDescent="0.25">
      <c r="B288" s="100" t="s">
        <v>1326</v>
      </c>
      <c r="C288" s="101" t="s">
        <v>1327</v>
      </c>
      <c r="D288" s="100" t="s">
        <v>1324</v>
      </c>
      <c r="E288" s="100" t="s">
        <v>172</v>
      </c>
      <c r="F288" s="102">
        <v>0</v>
      </c>
      <c r="G288" s="102">
        <v>465</v>
      </c>
      <c r="H288" s="102">
        <v>0</v>
      </c>
      <c r="I288" s="102">
        <v>465</v>
      </c>
      <c r="J288" s="103" t="s">
        <v>1135</v>
      </c>
      <c r="L288" s="113" t="s">
        <v>1135</v>
      </c>
      <c r="M288" s="113" t="s">
        <v>61</v>
      </c>
      <c r="N288" s="113" t="s">
        <v>1328</v>
      </c>
      <c r="O288" s="113" t="s">
        <v>1329</v>
      </c>
      <c r="P288" s="110" t="s">
        <v>1330</v>
      </c>
      <c r="Q288" s="111">
        <v>2019</v>
      </c>
      <c r="R288" s="111" t="s">
        <v>1301</v>
      </c>
      <c r="S288" s="111" t="s">
        <v>147</v>
      </c>
      <c r="T288" s="112">
        <v>41891.980000000003</v>
      </c>
      <c r="V288" s="103" t="s">
        <v>1135</v>
      </c>
      <c r="W288" s="103" t="s">
        <v>1331</v>
      </c>
      <c r="X288" s="103" t="s">
        <v>187</v>
      </c>
      <c r="Y288" s="103" t="s">
        <v>1332</v>
      </c>
      <c r="Z288" s="104" t="s">
        <v>61</v>
      </c>
    </row>
    <row r="289" spans="2:26" x14ac:dyDescent="0.25">
      <c r="B289" s="100" t="s">
        <v>1333</v>
      </c>
      <c r="C289" s="101" t="s">
        <v>1334</v>
      </c>
      <c r="D289" s="100" t="s">
        <v>1335</v>
      </c>
      <c r="E289" s="100" t="s">
        <v>130</v>
      </c>
      <c r="F289" s="102">
        <v>300</v>
      </c>
      <c r="G289" s="102">
        <v>490</v>
      </c>
      <c r="H289" s="102">
        <v>0</v>
      </c>
      <c r="I289" s="102">
        <v>790</v>
      </c>
      <c r="J289" s="103" t="s">
        <v>1135</v>
      </c>
      <c r="L289" s="113" t="s">
        <v>1135</v>
      </c>
      <c r="M289" s="113" t="s">
        <v>61</v>
      </c>
      <c r="N289" s="113" t="s">
        <v>1336</v>
      </c>
      <c r="O289" s="113" t="s">
        <v>1337</v>
      </c>
      <c r="P289" s="110" t="s">
        <v>1338</v>
      </c>
      <c r="Q289" s="111">
        <v>2019</v>
      </c>
      <c r="R289" s="111" t="s">
        <v>1301</v>
      </c>
      <c r="S289" s="111" t="s">
        <v>136</v>
      </c>
      <c r="T289" s="112">
        <v>41891.980000000003</v>
      </c>
      <c r="V289" s="103" t="s">
        <v>1135</v>
      </c>
      <c r="W289" s="103" t="s">
        <v>1339</v>
      </c>
      <c r="X289" s="103" t="s">
        <v>172</v>
      </c>
      <c r="Y289" s="103" t="s">
        <v>1340</v>
      </c>
      <c r="Z289" s="104" t="s">
        <v>61</v>
      </c>
    </row>
    <row r="290" spans="2:26" x14ac:dyDescent="0.25">
      <c r="B290" s="100" t="s">
        <v>1341</v>
      </c>
      <c r="C290" s="101" t="s">
        <v>1342</v>
      </c>
      <c r="D290" s="100" t="s">
        <v>1343</v>
      </c>
      <c r="E290" s="100" t="s">
        <v>130</v>
      </c>
      <c r="F290" s="102">
        <v>300</v>
      </c>
      <c r="G290" s="102">
        <v>505</v>
      </c>
      <c r="H290" s="102">
        <v>0</v>
      </c>
      <c r="I290" s="102">
        <v>805</v>
      </c>
      <c r="J290" s="103" t="s">
        <v>1135</v>
      </c>
      <c r="L290" s="113" t="s">
        <v>1135</v>
      </c>
      <c r="M290" s="113" t="s">
        <v>61</v>
      </c>
      <c r="N290" s="113" t="s">
        <v>1159</v>
      </c>
      <c r="O290" s="113" t="s">
        <v>1344</v>
      </c>
      <c r="P290" s="110" t="s">
        <v>1345</v>
      </c>
      <c r="Q290" s="111">
        <v>2019</v>
      </c>
      <c r="R290" s="111" t="s">
        <v>1301</v>
      </c>
      <c r="S290" s="111" t="s">
        <v>147</v>
      </c>
      <c r="T290" s="112">
        <v>41891.980000000003</v>
      </c>
      <c r="V290" s="103" t="s">
        <v>1135</v>
      </c>
      <c r="W290" s="103" t="s">
        <v>1346</v>
      </c>
      <c r="X290" s="103" t="s">
        <v>172</v>
      </c>
      <c r="Y290" s="103" t="s">
        <v>1347</v>
      </c>
      <c r="Z290" s="104" t="s">
        <v>61</v>
      </c>
    </row>
    <row r="291" spans="2:26" x14ac:dyDescent="0.25">
      <c r="B291" s="100" t="s">
        <v>1348</v>
      </c>
      <c r="C291" s="101" t="s">
        <v>1349</v>
      </c>
      <c r="D291" s="100" t="s">
        <v>1346</v>
      </c>
      <c r="E291" s="100" t="s">
        <v>172</v>
      </c>
      <c r="F291" s="102">
        <v>0</v>
      </c>
      <c r="G291" s="102">
        <v>465</v>
      </c>
      <c r="H291" s="102">
        <v>0</v>
      </c>
      <c r="I291" s="102">
        <v>465</v>
      </c>
      <c r="J291" s="103" t="s">
        <v>1135</v>
      </c>
      <c r="L291" s="113" t="s">
        <v>1135</v>
      </c>
      <c r="M291" s="113" t="s">
        <v>61</v>
      </c>
      <c r="N291" s="113" t="s">
        <v>1350</v>
      </c>
      <c r="O291" s="113" t="s">
        <v>1351</v>
      </c>
      <c r="P291" s="110" t="s">
        <v>1352</v>
      </c>
      <c r="Q291" s="111">
        <v>2019</v>
      </c>
      <c r="R291" s="111" t="s">
        <v>1301</v>
      </c>
      <c r="S291" s="111" t="s">
        <v>136</v>
      </c>
      <c r="T291" s="112">
        <v>41891.980000000003</v>
      </c>
      <c r="V291" s="103" t="s">
        <v>1135</v>
      </c>
      <c r="W291" s="103" t="s">
        <v>1353</v>
      </c>
      <c r="X291" s="103" t="s">
        <v>172</v>
      </c>
      <c r="Y291" s="103" t="s">
        <v>1354</v>
      </c>
      <c r="Z291" s="104" t="s">
        <v>61</v>
      </c>
    </row>
    <row r="292" spans="2:26" x14ac:dyDescent="0.25">
      <c r="B292" s="100" t="s">
        <v>1355</v>
      </c>
      <c r="C292" s="101" t="s">
        <v>1356</v>
      </c>
      <c r="D292" s="100" t="s">
        <v>1237</v>
      </c>
      <c r="E292" s="100" t="s">
        <v>130</v>
      </c>
      <c r="F292" s="102">
        <v>300</v>
      </c>
      <c r="G292" s="102">
        <v>675</v>
      </c>
      <c r="H292" s="102">
        <v>0</v>
      </c>
      <c r="I292" s="102">
        <v>975</v>
      </c>
      <c r="J292" s="103" t="s">
        <v>1135</v>
      </c>
      <c r="L292" s="113" t="s">
        <v>1135</v>
      </c>
      <c r="M292" s="113" t="s">
        <v>61</v>
      </c>
      <c r="N292" s="113" t="s">
        <v>1142</v>
      </c>
      <c r="O292" s="113" t="s">
        <v>1357</v>
      </c>
      <c r="P292" s="110" t="s">
        <v>1358</v>
      </c>
      <c r="Q292" s="111">
        <v>2019</v>
      </c>
      <c r="R292" s="111" t="s">
        <v>1301</v>
      </c>
      <c r="S292" s="111" t="s">
        <v>147</v>
      </c>
      <c r="T292" s="112">
        <v>41891.980000000003</v>
      </c>
      <c r="V292" s="103" t="s">
        <v>1135</v>
      </c>
      <c r="W292" s="103" t="s">
        <v>1359</v>
      </c>
      <c r="X292" s="103" t="s">
        <v>138</v>
      </c>
      <c r="Y292" s="103" t="s">
        <v>1360</v>
      </c>
      <c r="Z292" s="104" t="s">
        <v>61</v>
      </c>
    </row>
    <row r="293" spans="2:26" x14ac:dyDescent="0.25">
      <c r="B293" s="100" t="s">
        <v>1361</v>
      </c>
      <c r="C293" s="101" t="s">
        <v>1362</v>
      </c>
      <c r="D293" s="100" t="s">
        <v>1353</v>
      </c>
      <c r="E293" s="100" t="s">
        <v>172</v>
      </c>
      <c r="F293" s="102">
        <v>0</v>
      </c>
      <c r="G293" s="102">
        <v>465</v>
      </c>
      <c r="H293" s="102">
        <v>0</v>
      </c>
      <c r="I293" s="102">
        <v>465</v>
      </c>
      <c r="J293" s="103" t="s">
        <v>1135</v>
      </c>
      <c r="L293" s="113" t="s">
        <v>1135</v>
      </c>
      <c r="M293" s="113" t="s">
        <v>61</v>
      </c>
      <c r="N293" s="113" t="s">
        <v>1151</v>
      </c>
      <c r="O293" s="113" t="s">
        <v>1363</v>
      </c>
      <c r="P293" s="110" t="s">
        <v>1364</v>
      </c>
      <c r="Q293" s="111">
        <v>2019</v>
      </c>
      <c r="R293" s="111" t="s">
        <v>1301</v>
      </c>
      <c r="S293" s="111" t="s">
        <v>136</v>
      </c>
      <c r="T293" s="112">
        <v>41891.980000000003</v>
      </c>
      <c r="V293" s="103" t="s">
        <v>1135</v>
      </c>
      <c r="W293" s="103" t="s">
        <v>1365</v>
      </c>
      <c r="X293" s="103" t="s">
        <v>172</v>
      </c>
      <c r="Y293" s="103" t="s">
        <v>1366</v>
      </c>
      <c r="Z293" s="104" t="s">
        <v>61</v>
      </c>
    </row>
    <row r="294" spans="2:26" x14ac:dyDescent="0.25">
      <c r="B294" s="100" t="s">
        <v>1367</v>
      </c>
      <c r="C294" s="101" t="s">
        <v>1368</v>
      </c>
      <c r="D294" s="100" t="s">
        <v>1369</v>
      </c>
      <c r="E294" s="100" t="s">
        <v>172</v>
      </c>
      <c r="F294" s="102">
        <v>0</v>
      </c>
      <c r="G294" s="102">
        <v>465</v>
      </c>
      <c r="H294" s="102">
        <v>0</v>
      </c>
      <c r="I294" s="102">
        <v>465</v>
      </c>
      <c r="J294" s="103" t="s">
        <v>1135</v>
      </c>
      <c r="L294" s="113" t="s">
        <v>1135</v>
      </c>
      <c r="M294" s="113" t="s">
        <v>61</v>
      </c>
      <c r="N294" s="113" t="s">
        <v>1370</v>
      </c>
      <c r="O294" s="113" t="s">
        <v>1371</v>
      </c>
      <c r="P294" s="110" t="s">
        <v>1372</v>
      </c>
      <c r="Q294" s="111">
        <v>2019</v>
      </c>
      <c r="R294" s="111" t="s">
        <v>1301</v>
      </c>
      <c r="S294" s="111" t="s">
        <v>147</v>
      </c>
      <c r="T294" s="112">
        <v>41891.980000000003</v>
      </c>
      <c r="V294" s="103" t="s">
        <v>1135</v>
      </c>
      <c r="W294" s="103" t="s">
        <v>1369</v>
      </c>
      <c r="X294" s="103" t="s">
        <v>172</v>
      </c>
      <c r="Y294" s="103" t="s">
        <v>1373</v>
      </c>
      <c r="Z294" s="104" t="s">
        <v>61</v>
      </c>
    </row>
    <row r="295" spans="2:26" x14ac:dyDescent="0.25">
      <c r="B295" s="100" t="s">
        <v>1374</v>
      </c>
      <c r="C295" s="101" t="s">
        <v>1375</v>
      </c>
      <c r="D295" s="100" t="s">
        <v>1376</v>
      </c>
      <c r="E295" s="100" t="s">
        <v>130</v>
      </c>
      <c r="F295" s="102">
        <v>300</v>
      </c>
      <c r="G295" s="102">
        <v>675</v>
      </c>
      <c r="H295" s="102">
        <v>0</v>
      </c>
      <c r="I295" s="102">
        <v>975</v>
      </c>
      <c r="J295" s="103" t="s">
        <v>1135</v>
      </c>
      <c r="L295" s="113" t="s">
        <v>1135</v>
      </c>
      <c r="M295" s="113" t="s">
        <v>61</v>
      </c>
      <c r="N295" s="113" t="s">
        <v>1286</v>
      </c>
      <c r="O295" s="113" t="s">
        <v>1377</v>
      </c>
      <c r="P295" s="110" t="s">
        <v>1378</v>
      </c>
      <c r="Q295" s="111">
        <v>2019</v>
      </c>
      <c r="R295" s="111" t="s">
        <v>1301</v>
      </c>
      <c r="S295" s="111" t="s">
        <v>147</v>
      </c>
      <c r="T295" s="112">
        <v>41891.980000000003</v>
      </c>
      <c r="V295" s="103" t="s">
        <v>1135</v>
      </c>
      <c r="W295" s="103" t="s">
        <v>1379</v>
      </c>
      <c r="X295" s="103" t="s">
        <v>130</v>
      </c>
      <c r="Y295" s="103" t="s">
        <v>1380</v>
      </c>
      <c r="Z295" s="104" t="s">
        <v>61</v>
      </c>
    </row>
    <row r="296" spans="2:26" x14ac:dyDescent="0.25">
      <c r="B296" s="100" t="s">
        <v>1381</v>
      </c>
      <c r="C296" s="101" t="s">
        <v>1382</v>
      </c>
      <c r="D296" s="100" t="s">
        <v>1244</v>
      </c>
      <c r="E296" s="100" t="s">
        <v>130</v>
      </c>
      <c r="F296" s="102">
        <v>300</v>
      </c>
      <c r="G296" s="102">
        <v>675</v>
      </c>
      <c r="H296" s="102">
        <v>0</v>
      </c>
      <c r="I296" s="102">
        <v>975</v>
      </c>
      <c r="J296" s="103" t="s">
        <v>1135</v>
      </c>
      <c r="L296" s="113" t="s">
        <v>1135</v>
      </c>
      <c r="M296" s="113" t="s">
        <v>61</v>
      </c>
      <c r="N296" s="113" t="s">
        <v>1343</v>
      </c>
      <c r="O296" s="113" t="s">
        <v>1383</v>
      </c>
      <c r="P296" s="110" t="s">
        <v>1384</v>
      </c>
      <c r="Q296" s="111">
        <v>2019</v>
      </c>
      <c r="R296" s="111" t="s">
        <v>1301</v>
      </c>
      <c r="S296" s="111" t="s">
        <v>147</v>
      </c>
      <c r="T296" s="112">
        <v>41891.980000000003</v>
      </c>
      <c r="V296" s="103" t="s">
        <v>1135</v>
      </c>
      <c r="W296" s="103" t="s">
        <v>1376</v>
      </c>
      <c r="X296" s="103" t="s">
        <v>130</v>
      </c>
      <c r="Y296" s="103" t="s">
        <v>1385</v>
      </c>
      <c r="Z296" s="104" t="s">
        <v>61</v>
      </c>
    </row>
    <row r="297" spans="2:26" x14ac:dyDescent="0.25">
      <c r="B297" s="100" t="s">
        <v>1386</v>
      </c>
      <c r="C297" s="101" t="s">
        <v>1387</v>
      </c>
      <c r="D297" s="100" t="s">
        <v>1388</v>
      </c>
      <c r="E297" s="100" t="s">
        <v>172</v>
      </c>
      <c r="F297" s="102">
        <v>0</v>
      </c>
      <c r="G297" s="102">
        <v>465</v>
      </c>
      <c r="H297" s="102">
        <v>0</v>
      </c>
      <c r="I297" s="102">
        <v>465</v>
      </c>
      <c r="J297" s="103" t="s">
        <v>1135</v>
      </c>
      <c r="L297" s="113" t="s">
        <v>1135</v>
      </c>
      <c r="M297" s="113" t="s">
        <v>61</v>
      </c>
      <c r="N297" s="113" t="s">
        <v>1389</v>
      </c>
      <c r="O297" s="113" t="s">
        <v>1390</v>
      </c>
      <c r="P297" s="110" t="s">
        <v>1391</v>
      </c>
      <c r="Q297" s="111">
        <v>2019</v>
      </c>
      <c r="R297" s="111" t="s">
        <v>1301</v>
      </c>
      <c r="S297" s="111" t="s">
        <v>136</v>
      </c>
      <c r="T297" s="112">
        <v>41891.980000000003</v>
      </c>
      <c r="V297" s="103" t="s">
        <v>1135</v>
      </c>
      <c r="W297" s="103" t="s">
        <v>1388</v>
      </c>
      <c r="X297" s="103" t="s">
        <v>172</v>
      </c>
      <c r="Y297" s="103" t="s">
        <v>1392</v>
      </c>
      <c r="Z297" s="104" t="s">
        <v>61</v>
      </c>
    </row>
    <row r="298" spans="2:26" x14ac:dyDescent="0.25">
      <c r="B298" s="100" t="s">
        <v>1393</v>
      </c>
      <c r="C298" s="101" t="s">
        <v>1394</v>
      </c>
      <c r="D298" s="100" t="s">
        <v>1395</v>
      </c>
      <c r="E298" s="100" t="s">
        <v>172</v>
      </c>
      <c r="F298" s="102">
        <v>0</v>
      </c>
      <c r="G298" s="102">
        <v>465</v>
      </c>
      <c r="H298" s="102">
        <v>0</v>
      </c>
      <c r="I298" s="102">
        <v>465</v>
      </c>
      <c r="J298" s="103" t="s">
        <v>1135</v>
      </c>
      <c r="L298" s="113" t="s">
        <v>1135</v>
      </c>
      <c r="M298" s="113" t="s">
        <v>61</v>
      </c>
      <c r="N298" s="113" t="s">
        <v>1396</v>
      </c>
      <c r="O298" s="113" t="s">
        <v>1397</v>
      </c>
      <c r="P298" s="110" t="s">
        <v>1398</v>
      </c>
      <c r="Q298" s="111">
        <v>2019</v>
      </c>
      <c r="R298" s="111" t="s">
        <v>1301</v>
      </c>
      <c r="S298" s="111" t="s">
        <v>136</v>
      </c>
      <c r="T298" s="112">
        <v>41891.980000000003</v>
      </c>
      <c r="V298" s="103" t="s">
        <v>1135</v>
      </c>
      <c r="W298" s="103" t="s">
        <v>1395</v>
      </c>
      <c r="X298" s="103" t="s">
        <v>172</v>
      </c>
      <c r="Y298" s="103" t="s">
        <v>1399</v>
      </c>
      <c r="Z298" s="104" t="s">
        <v>61</v>
      </c>
    </row>
    <row r="299" spans="2:26" x14ac:dyDescent="0.25">
      <c r="B299" s="100" t="s">
        <v>1400</v>
      </c>
      <c r="C299" s="101" t="s">
        <v>1401</v>
      </c>
      <c r="D299" s="100" t="s">
        <v>1389</v>
      </c>
      <c r="E299" s="100" t="s">
        <v>130</v>
      </c>
      <c r="F299" s="102">
        <v>300</v>
      </c>
      <c r="G299" s="102">
        <v>675</v>
      </c>
      <c r="H299" s="102">
        <v>0</v>
      </c>
      <c r="I299" s="102">
        <v>975</v>
      </c>
      <c r="J299" s="103" t="s">
        <v>1135</v>
      </c>
      <c r="L299" s="113" t="s">
        <v>1135</v>
      </c>
      <c r="M299" s="113" t="s">
        <v>61</v>
      </c>
      <c r="N299" s="113" t="s">
        <v>1402</v>
      </c>
      <c r="O299" s="113" t="s">
        <v>1403</v>
      </c>
      <c r="P299" s="110" t="s">
        <v>1404</v>
      </c>
      <c r="Q299" s="111">
        <v>2019</v>
      </c>
      <c r="R299" s="111" t="s">
        <v>1301</v>
      </c>
      <c r="S299" s="111" t="s">
        <v>136</v>
      </c>
      <c r="T299" s="112">
        <v>41891.980000000003</v>
      </c>
      <c r="V299" s="103" t="s">
        <v>1135</v>
      </c>
      <c r="W299" s="103" t="s">
        <v>1405</v>
      </c>
      <c r="X299" s="103" t="s">
        <v>187</v>
      </c>
      <c r="Y299" s="103" t="s">
        <v>1406</v>
      </c>
      <c r="Z299" s="104" t="s">
        <v>61</v>
      </c>
    </row>
    <row r="300" spans="2:26" x14ac:dyDescent="0.25">
      <c r="B300" s="100" t="s">
        <v>1407</v>
      </c>
      <c r="C300" s="101" t="s">
        <v>1408</v>
      </c>
      <c r="D300" s="100" t="s">
        <v>1409</v>
      </c>
      <c r="E300" s="100" t="s">
        <v>172</v>
      </c>
      <c r="F300" s="102">
        <v>0</v>
      </c>
      <c r="G300" s="102">
        <v>465</v>
      </c>
      <c r="H300" s="102">
        <v>0</v>
      </c>
      <c r="I300" s="102">
        <v>465</v>
      </c>
      <c r="J300" s="103" t="s">
        <v>1135</v>
      </c>
      <c r="L300" s="113" t="s">
        <v>1135</v>
      </c>
      <c r="M300" s="113" t="s">
        <v>61</v>
      </c>
      <c r="N300" s="113" t="s">
        <v>1410</v>
      </c>
      <c r="O300" s="113" t="s">
        <v>1411</v>
      </c>
      <c r="P300" s="110" t="s">
        <v>1412</v>
      </c>
      <c r="Q300" s="111">
        <v>2019</v>
      </c>
      <c r="R300" s="111" t="s">
        <v>1301</v>
      </c>
      <c r="S300" s="111" t="s">
        <v>136</v>
      </c>
      <c r="T300" s="112">
        <v>41891.980000000003</v>
      </c>
      <c r="V300" s="103" t="s">
        <v>1135</v>
      </c>
      <c r="W300" s="103" t="s">
        <v>1413</v>
      </c>
      <c r="X300" s="103" t="s">
        <v>1187</v>
      </c>
      <c r="Y300" s="103" t="s">
        <v>1414</v>
      </c>
      <c r="Z300" s="104" t="s">
        <v>61</v>
      </c>
    </row>
    <row r="301" spans="2:26" x14ac:dyDescent="0.25">
      <c r="B301" s="100" t="s">
        <v>1415</v>
      </c>
      <c r="C301" s="101" t="s">
        <v>1416</v>
      </c>
      <c r="D301" s="100" t="s">
        <v>1350</v>
      </c>
      <c r="E301" s="100" t="s">
        <v>130</v>
      </c>
      <c r="F301" s="102">
        <v>300</v>
      </c>
      <c r="G301" s="102">
        <v>675</v>
      </c>
      <c r="H301" s="102">
        <v>0</v>
      </c>
      <c r="I301" s="102">
        <v>975</v>
      </c>
      <c r="J301" s="103" t="s">
        <v>1135</v>
      </c>
      <c r="L301" s="113" t="s">
        <v>1135</v>
      </c>
      <c r="M301" s="113" t="s">
        <v>61</v>
      </c>
      <c r="N301" s="113" t="s">
        <v>1417</v>
      </c>
      <c r="O301" s="113" t="s">
        <v>1418</v>
      </c>
      <c r="P301" s="110" t="s">
        <v>1419</v>
      </c>
      <c r="Q301" s="111">
        <v>2019</v>
      </c>
      <c r="R301" s="111" t="s">
        <v>259</v>
      </c>
      <c r="S301" s="111" t="s">
        <v>147</v>
      </c>
      <c r="T301" s="112">
        <v>41891.980000000003</v>
      </c>
      <c r="V301" s="103" t="s">
        <v>1135</v>
      </c>
      <c r="W301" s="103" t="s">
        <v>1409</v>
      </c>
      <c r="X301" s="103" t="s">
        <v>172</v>
      </c>
      <c r="Y301" s="103" t="s">
        <v>1420</v>
      </c>
      <c r="Z301" s="104" t="s">
        <v>61</v>
      </c>
    </row>
    <row r="302" spans="2:26" x14ac:dyDescent="0.25">
      <c r="B302" s="100" t="s">
        <v>1421</v>
      </c>
      <c r="C302" s="101" t="s">
        <v>1422</v>
      </c>
      <c r="D302" s="100" t="s">
        <v>1423</v>
      </c>
      <c r="E302" s="100" t="s">
        <v>172</v>
      </c>
      <c r="F302" s="102">
        <v>0</v>
      </c>
      <c r="G302" s="102">
        <v>465</v>
      </c>
      <c r="H302" s="102">
        <v>0</v>
      </c>
      <c r="I302" s="102">
        <v>465</v>
      </c>
      <c r="J302" s="103" t="s">
        <v>1135</v>
      </c>
      <c r="L302" s="113" t="s">
        <v>1135</v>
      </c>
      <c r="M302" s="113" t="s">
        <v>61</v>
      </c>
      <c r="N302" s="113" t="s">
        <v>1424</v>
      </c>
      <c r="O302" s="113" t="s">
        <v>1425</v>
      </c>
      <c r="P302" s="110" t="s">
        <v>1426</v>
      </c>
      <c r="Q302" s="111">
        <v>2019</v>
      </c>
      <c r="R302" s="111" t="s">
        <v>1301</v>
      </c>
      <c r="S302" s="111" t="s">
        <v>147</v>
      </c>
      <c r="T302" s="112">
        <v>41891.980000000003</v>
      </c>
      <c r="V302" s="103" t="s">
        <v>1135</v>
      </c>
      <c r="W302" s="103" t="s">
        <v>1427</v>
      </c>
      <c r="X302" s="103" t="s">
        <v>172</v>
      </c>
      <c r="Y302" s="103" t="s">
        <v>1428</v>
      </c>
      <c r="Z302" s="104" t="s">
        <v>61</v>
      </c>
    </row>
    <row r="303" spans="2:26" x14ac:dyDescent="0.25">
      <c r="B303" s="100" t="s">
        <v>1429</v>
      </c>
      <c r="C303" s="101" t="s">
        <v>1430</v>
      </c>
      <c r="D303" s="100" t="s">
        <v>1431</v>
      </c>
      <c r="E303" s="100" t="s">
        <v>172</v>
      </c>
      <c r="F303" s="102">
        <v>0</v>
      </c>
      <c r="G303" s="102">
        <v>465</v>
      </c>
      <c r="H303" s="102">
        <v>0</v>
      </c>
      <c r="I303" s="102">
        <v>465</v>
      </c>
      <c r="J303" s="103" t="s">
        <v>1135</v>
      </c>
      <c r="L303" s="113" t="s">
        <v>1135</v>
      </c>
      <c r="M303" s="113" t="s">
        <v>61</v>
      </c>
      <c r="N303" s="113" t="s">
        <v>1432</v>
      </c>
      <c r="O303" s="113" t="s">
        <v>1433</v>
      </c>
      <c r="P303" s="110" t="s">
        <v>1434</v>
      </c>
      <c r="Q303" s="111">
        <v>2020</v>
      </c>
      <c r="R303" s="111" t="s">
        <v>628</v>
      </c>
      <c r="S303" s="111" t="s">
        <v>136</v>
      </c>
      <c r="T303" s="112">
        <v>49306.29</v>
      </c>
      <c r="V303" s="103" t="s">
        <v>1135</v>
      </c>
      <c r="W303" s="103" t="s">
        <v>1435</v>
      </c>
      <c r="X303" s="103" t="s">
        <v>130</v>
      </c>
      <c r="Y303" s="103" t="s">
        <v>1436</v>
      </c>
      <c r="Z303" s="104" t="s">
        <v>61</v>
      </c>
    </row>
    <row r="304" spans="2:26" x14ac:dyDescent="0.25">
      <c r="B304" s="100" t="s">
        <v>1437</v>
      </c>
      <c r="C304" s="101" t="s">
        <v>1438</v>
      </c>
      <c r="D304" s="100" t="s">
        <v>1439</v>
      </c>
      <c r="E304" s="100" t="s">
        <v>130</v>
      </c>
      <c r="F304" s="102">
        <v>300</v>
      </c>
      <c r="G304" s="102">
        <v>545</v>
      </c>
      <c r="H304" s="102">
        <v>0</v>
      </c>
      <c r="I304" s="102">
        <v>845</v>
      </c>
      <c r="J304" s="103" t="s">
        <v>1135</v>
      </c>
      <c r="L304" s="113" t="s">
        <v>1135</v>
      </c>
      <c r="M304" s="113" t="s">
        <v>61</v>
      </c>
      <c r="N304" s="113" t="s">
        <v>1440</v>
      </c>
      <c r="O304" s="113" t="s">
        <v>1441</v>
      </c>
      <c r="P304" s="110" t="s">
        <v>1442</v>
      </c>
      <c r="Q304" s="111">
        <v>2020</v>
      </c>
      <c r="R304" s="111" t="s">
        <v>628</v>
      </c>
      <c r="S304" s="111" t="s">
        <v>147</v>
      </c>
      <c r="T304" s="112">
        <v>49306.29</v>
      </c>
      <c r="V304" s="103" t="s">
        <v>1135</v>
      </c>
      <c r="W304" s="103" t="s">
        <v>1443</v>
      </c>
      <c r="X304" s="103" t="s">
        <v>172</v>
      </c>
      <c r="Y304" s="103" t="s">
        <v>1444</v>
      </c>
      <c r="Z304" s="104" t="s">
        <v>61</v>
      </c>
    </row>
    <row r="305" spans="2:26" x14ac:dyDescent="0.25">
      <c r="B305" s="100" t="s">
        <v>1445</v>
      </c>
      <c r="C305" s="101" t="s">
        <v>1446</v>
      </c>
      <c r="D305" s="100" t="s">
        <v>1432</v>
      </c>
      <c r="E305" s="100" t="s">
        <v>130</v>
      </c>
      <c r="F305" s="102">
        <v>300</v>
      </c>
      <c r="G305" s="102">
        <v>800</v>
      </c>
      <c r="H305" s="102">
        <v>0</v>
      </c>
      <c r="I305" s="102">
        <v>1100</v>
      </c>
      <c r="J305" s="103" t="s">
        <v>1135</v>
      </c>
      <c r="L305" s="113" t="s">
        <v>1135</v>
      </c>
      <c r="M305" s="113" t="s">
        <v>61</v>
      </c>
      <c r="N305" s="113" t="s">
        <v>1447</v>
      </c>
      <c r="O305" s="113" t="s">
        <v>1448</v>
      </c>
      <c r="P305" s="110" t="s">
        <v>1449</v>
      </c>
      <c r="Q305" s="111">
        <v>2020</v>
      </c>
      <c r="R305" s="111" t="s">
        <v>628</v>
      </c>
      <c r="S305" s="111" t="s">
        <v>136</v>
      </c>
      <c r="T305" s="112">
        <v>49306.29</v>
      </c>
      <c r="V305" s="103" t="s">
        <v>1135</v>
      </c>
      <c r="W305" s="103" t="s">
        <v>1423</v>
      </c>
      <c r="X305" s="103" t="s">
        <v>172</v>
      </c>
      <c r="Y305" s="103" t="s">
        <v>1450</v>
      </c>
      <c r="Z305" s="104" t="s">
        <v>61</v>
      </c>
    </row>
    <row r="306" spans="2:26" x14ac:dyDescent="0.25">
      <c r="B306" s="100" t="s">
        <v>1451</v>
      </c>
      <c r="C306" s="101" t="s">
        <v>1452</v>
      </c>
      <c r="D306" s="100" t="s">
        <v>1215</v>
      </c>
      <c r="E306" s="100" t="s">
        <v>130</v>
      </c>
      <c r="F306" s="102">
        <v>0</v>
      </c>
      <c r="G306" s="102">
        <v>465</v>
      </c>
      <c r="H306" s="102">
        <v>0</v>
      </c>
      <c r="I306" s="102">
        <v>465</v>
      </c>
      <c r="J306" s="103" t="s">
        <v>1135</v>
      </c>
      <c r="L306" s="113" t="s">
        <v>1135</v>
      </c>
      <c r="M306" s="113" t="s">
        <v>61</v>
      </c>
      <c r="N306" s="113" t="s">
        <v>1453</v>
      </c>
      <c r="O306" s="113" t="s">
        <v>1454</v>
      </c>
      <c r="P306" s="110" t="s">
        <v>1455</v>
      </c>
      <c r="Q306" s="111">
        <v>2020</v>
      </c>
      <c r="R306" s="111" t="s">
        <v>628</v>
      </c>
      <c r="S306" s="111" t="s">
        <v>147</v>
      </c>
      <c r="T306" s="112">
        <v>49306.29</v>
      </c>
      <c r="V306" s="103" t="s">
        <v>1135</v>
      </c>
      <c r="W306" s="103" t="s">
        <v>1456</v>
      </c>
      <c r="X306" s="103" t="s">
        <v>172</v>
      </c>
      <c r="Y306" s="103" t="s">
        <v>1457</v>
      </c>
      <c r="Z306" s="104" t="s">
        <v>61</v>
      </c>
    </row>
    <row r="307" spans="2:26" x14ac:dyDescent="0.25">
      <c r="B307" s="100" t="s">
        <v>1458</v>
      </c>
      <c r="C307" s="101" t="s">
        <v>1459</v>
      </c>
      <c r="D307" s="100" t="s">
        <v>1264</v>
      </c>
      <c r="E307" s="100" t="s">
        <v>130</v>
      </c>
      <c r="F307" s="102">
        <v>300</v>
      </c>
      <c r="G307" s="102">
        <v>505</v>
      </c>
      <c r="H307" s="102">
        <v>0</v>
      </c>
      <c r="I307" s="102">
        <v>805</v>
      </c>
      <c r="J307" s="103" t="s">
        <v>1135</v>
      </c>
      <c r="L307" s="113" t="s">
        <v>1135</v>
      </c>
      <c r="M307" s="113" t="s">
        <v>61</v>
      </c>
      <c r="N307" s="113" t="s">
        <v>1460</v>
      </c>
      <c r="O307" s="113" t="s">
        <v>1461</v>
      </c>
      <c r="P307" s="110" t="s">
        <v>1462</v>
      </c>
      <c r="Q307" s="111">
        <v>2020</v>
      </c>
      <c r="R307" s="111" t="s">
        <v>259</v>
      </c>
      <c r="S307" s="111" t="s">
        <v>136</v>
      </c>
      <c r="T307" s="112">
        <v>43799.28</v>
      </c>
      <c r="V307" s="103" t="s">
        <v>1135</v>
      </c>
      <c r="W307" s="103" t="s">
        <v>1431</v>
      </c>
      <c r="X307" s="103" t="s">
        <v>172</v>
      </c>
      <c r="Y307" s="103" t="s">
        <v>1463</v>
      </c>
      <c r="Z307" s="104" t="s">
        <v>61</v>
      </c>
    </row>
    <row r="308" spans="2:26" x14ac:dyDescent="0.25">
      <c r="B308" s="100" t="s">
        <v>1464</v>
      </c>
      <c r="C308" s="101" t="s">
        <v>1465</v>
      </c>
      <c r="D308" s="100" t="s">
        <v>1466</v>
      </c>
      <c r="E308" s="100" t="s">
        <v>172</v>
      </c>
      <c r="F308" s="102">
        <v>0</v>
      </c>
      <c r="G308" s="102">
        <v>465</v>
      </c>
      <c r="H308" s="102">
        <v>0</v>
      </c>
      <c r="I308" s="102">
        <v>465</v>
      </c>
      <c r="J308" s="103" t="s">
        <v>1135</v>
      </c>
      <c r="L308" s="113" t="s">
        <v>1135</v>
      </c>
      <c r="M308" s="113" t="s">
        <v>61</v>
      </c>
      <c r="N308" s="113" t="s">
        <v>1467</v>
      </c>
      <c r="O308" s="113" t="s">
        <v>1468</v>
      </c>
      <c r="P308" s="110" t="s">
        <v>1469</v>
      </c>
      <c r="Q308" s="111">
        <v>2020</v>
      </c>
      <c r="R308" s="111" t="s">
        <v>628</v>
      </c>
      <c r="S308" s="111" t="s">
        <v>147</v>
      </c>
      <c r="T308" s="112">
        <v>49306.29</v>
      </c>
      <c r="V308" s="103" t="s">
        <v>1135</v>
      </c>
      <c r="W308" s="103" t="s">
        <v>1439</v>
      </c>
      <c r="X308" s="103" t="s">
        <v>130</v>
      </c>
      <c r="Y308" s="103" t="s">
        <v>1470</v>
      </c>
      <c r="Z308" s="104" t="s">
        <v>61</v>
      </c>
    </row>
    <row r="309" spans="2:26" x14ac:dyDescent="0.25">
      <c r="B309" s="100" t="s">
        <v>1471</v>
      </c>
      <c r="C309" s="101" t="s">
        <v>1472</v>
      </c>
      <c r="D309" s="100" t="s">
        <v>1473</v>
      </c>
      <c r="E309" s="100" t="s">
        <v>172</v>
      </c>
      <c r="F309" s="102">
        <v>0</v>
      </c>
      <c r="G309" s="102">
        <v>465</v>
      </c>
      <c r="H309" s="102">
        <v>0</v>
      </c>
      <c r="I309" s="102">
        <v>465</v>
      </c>
      <c r="J309" s="103" t="s">
        <v>1135</v>
      </c>
      <c r="L309" s="113" t="s">
        <v>1135</v>
      </c>
      <c r="M309" s="113" t="s">
        <v>61</v>
      </c>
      <c r="N309" s="113" t="s">
        <v>1162</v>
      </c>
      <c r="O309" s="113" t="s">
        <v>1163</v>
      </c>
      <c r="P309" s="110" t="s">
        <v>1474</v>
      </c>
      <c r="Q309" s="111">
        <v>2021</v>
      </c>
      <c r="R309" s="111" t="s">
        <v>733</v>
      </c>
      <c r="S309" s="111" t="s">
        <v>147</v>
      </c>
      <c r="T309" s="112">
        <v>45938.45</v>
      </c>
      <c r="V309" s="103" t="s">
        <v>1135</v>
      </c>
      <c r="W309" s="103" t="s">
        <v>1432</v>
      </c>
      <c r="X309" s="103" t="s">
        <v>130</v>
      </c>
      <c r="Y309" s="103" t="s">
        <v>1433</v>
      </c>
      <c r="Z309" s="104" t="s">
        <v>61</v>
      </c>
    </row>
    <row r="310" spans="2:26" x14ac:dyDescent="0.25">
      <c r="B310" s="100" t="s">
        <v>1475</v>
      </c>
      <c r="C310" s="101" t="s">
        <v>1476</v>
      </c>
      <c r="D310" s="100" t="s">
        <v>1440</v>
      </c>
      <c r="E310" s="100" t="s">
        <v>130</v>
      </c>
      <c r="F310" s="102">
        <v>300</v>
      </c>
      <c r="G310" s="102">
        <v>390</v>
      </c>
      <c r="H310" s="102">
        <v>0</v>
      </c>
      <c r="I310" s="102">
        <v>690</v>
      </c>
      <c r="J310" s="103" t="s">
        <v>1135</v>
      </c>
      <c r="L310" s="113" t="s">
        <v>1135</v>
      </c>
      <c r="M310" s="113" t="s">
        <v>61</v>
      </c>
      <c r="N310" s="113" t="s">
        <v>1250</v>
      </c>
      <c r="O310" s="113" t="s">
        <v>1254</v>
      </c>
      <c r="P310" s="110" t="s">
        <v>1477</v>
      </c>
      <c r="Q310" s="111">
        <v>2021</v>
      </c>
      <c r="R310" s="111" t="s">
        <v>1478</v>
      </c>
      <c r="S310" s="111" t="s">
        <v>147</v>
      </c>
      <c r="T310" s="112">
        <v>32451.35</v>
      </c>
      <c r="V310" s="103" t="s">
        <v>1135</v>
      </c>
      <c r="W310" s="103" t="s">
        <v>1215</v>
      </c>
      <c r="X310" s="103" t="s">
        <v>130</v>
      </c>
      <c r="Y310" s="103" t="s">
        <v>1216</v>
      </c>
      <c r="Z310" s="104" t="s">
        <v>61</v>
      </c>
    </row>
    <row r="311" spans="2:26" x14ac:dyDescent="0.25">
      <c r="B311" s="100" t="s">
        <v>1479</v>
      </c>
      <c r="C311" s="101" t="s">
        <v>1480</v>
      </c>
      <c r="D311" s="100" t="s">
        <v>1272</v>
      </c>
      <c r="E311" s="100" t="s">
        <v>130</v>
      </c>
      <c r="F311" s="102">
        <v>300</v>
      </c>
      <c r="G311" s="102">
        <v>600</v>
      </c>
      <c r="H311" s="102">
        <v>0</v>
      </c>
      <c r="I311" s="102">
        <v>900</v>
      </c>
      <c r="J311" s="103" t="s">
        <v>1135</v>
      </c>
      <c r="L311" s="113" t="s">
        <v>1135</v>
      </c>
      <c r="M311" s="113" t="s">
        <v>61</v>
      </c>
      <c r="N311" s="113" t="s">
        <v>1405</v>
      </c>
      <c r="O311" s="113" t="s">
        <v>1406</v>
      </c>
      <c r="P311" s="110" t="s">
        <v>1481</v>
      </c>
      <c r="Q311" s="111">
        <v>2021</v>
      </c>
      <c r="R311" s="111" t="s">
        <v>704</v>
      </c>
      <c r="S311" s="111" t="s">
        <v>136</v>
      </c>
      <c r="T311" s="112">
        <v>45938.45</v>
      </c>
      <c r="V311" s="103" t="s">
        <v>1135</v>
      </c>
      <c r="W311" s="103" t="s">
        <v>1440</v>
      </c>
      <c r="X311" s="103" t="s">
        <v>130</v>
      </c>
      <c r="Y311" s="103" t="s">
        <v>1441</v>
      </c>
      <c r="Z311" s="104" t="s">
        <v>61</v>
      </c>
    </row>
    <row r="312" spans="2:26" x14ac:dyDescent="0.25">
      <c r="B312" s="100" t="s">
        <v>1482</v>
      </c>
      <c r="C312" s="101" t="s">
        <v>1483</v>
      </c>
      <c r="D312" s="100" t="s">
        <v>1484</v>
      </c>
      <c r="E312" s="100" t="s">
        <v>172</v>
      </c>
      <c r="F312" s="102">
        <v>0</v>
      </c>
      <c r="G312" s="102">
        <v>465</v>
      </c>
      <c r="H312" s="102">
        <v>0</v>
      </c>
      <c r="I312" s="102">
        <v>465</v>
      </c>
      <c r="J312" s="103" t="s">
        <v>1135</v>
      </c>
      <c r="L312" s="113" t="s">
        <v>1135</v>
      </c>
      <c r="M312" s="113" t="s">
        <v>61</v>
      </c>
      <c r="N312" s="113" t="s">
        <v>1485</v>
      </c>
      <c r="O312" s="113" t="s">
        <v>1486</v>
      </c>
      <c r="P312" s="110" t="s">
        <v>1487</v>
      </c>
      <c r="Q312" s="111">
        <v>2021</v>
      </c>
      <c r="R312" s="111" t="s">
        <v>733</v>
      </c>
      <c r="S312" s="111" t="s">
        <v>136</v>
      </c>
      <c r="T312" s="112">
        <v>45938.45</v>
      </c>
      <c r="V312" s="103" t="s">
        <v>1135</v>
      </c>
      <c r="W312" s="103" t="s">
        <v>1257</v>
      </c>
      <c r="X312" s="103" t="s">
        <v>130</v>
      </c>
      <c r="Y312" s="103" t="s">
        <v>1258</v>
      </c>
      <c r="Z312" s="104" t="s">
        <v>61</v>
      </c>
    </row>
    <row r="313" spans="2:26" x14ac:dyDescent="0.25">
      <c r="B313" s="100" t="s">
        <v>1488</v>
      </c>
      <c r="C313" s="101" t="s">
        <v>1489</v>
      </c>
      <c r="D313" s="100" t="s">
        <v>1396</v>
      </c>
      <c r="E313" s="100" t="s">
        <v>130</v>
      </c>
      <c r="F313" s="102">
        <v>300</v>
      </c>
      <c r="G313" s="102">
        <v>675</v>
      </c>
      <c r="H313" s="102">
        <v>0</v>
      </c>
      <c r="I313" s="102">
        <v>975</v>
      </c>
      <c r="J313" s="103" t="s">
        <v>1135</v>
      </c>
      <c r="L313" s="113" t="s">
        <v>1135</v>
      </c>
      <c r="M313" s="113" t="s">
        <v>61</v>
      </c>
      <c r="N313" s="113" t="s">
        <v>1490</v>
      </c>
      <c r="O313" s="113" t="s">
        <v>1491</v>
      </c>
      <c r="P313" s="110" t="s">
        <v>1492</v>
      </c>
      <c r="Q313" s="111">
        <v>2021</v>
      </c>
      <c r="R313" s="111" t="s">
        <v>1478</v>
      </c>
      <c r="S313" s="111" t="s">
        <v>136</v>
      </c>
      <c r="T313" s="112">
        <v>32451.35</v>
      </c>
      <c r="V313" s="103" t="s">
        <v>1135</v>
      </c>
      <c r="W313" s="103" t="s">
        <v>1484</v>
      </c>
      <c r="X313" s="103" t="s">
        <v>172</v>
      </c>
      <c r="Y313" s="103" t="s">
        <v>1493</v>
      </c>
      <c r="Z313" s="104" t="s">
        <v>61</v>
      </c>
    </row>
    <row r="314" spans="2:26" x14ac:dyDescent="0.25">
      <c r="B314" s="100" t="s">
        <v>1494</v>
      </c>
      <c r="C314" s="101" t="s">
        <v>1495</v>
      </c>
      <c r="D314" s="100" t="s">
        <v>1496</v>
      </c>
      <c r="E314" s="100" t="s">
        <v>172</v>
      </c>
      <c r="F314" s="102">
        <v>0</v>
      </c>
      <c r="G314" s="102">
        <v>465</v>
      </c>
      <c r="H314" s="102">
        <v>0</v>
      </c>
      <c r="I314" s="102">
        <v>465</v>
      </c>
      <c r="J314" s="103" t="s">
        <v>1135</v>
      </c>
      <c r="L314" s="113" t="s">
        <v>1135</v>
      </c>
      <c r="M314" s="113" t="s">
        <v>61</v>
      </c>
      <c r="N314" s="113" t="s">
        <v>1497</v>
      </c>
      <c r="O314" s="113" t="s">
        <v>1498</v>
      </c>
      <c r="P314" s="110" t="s">
        <v>1499</v>
      </c>
      <c r="Q314" s="111">
        <v>2021</v>
      </c>
      <c r="R314" s="111" t="s">
        <v>733</v>
      </c>
      <c r="S314" s="111" t="s">
        <v>136</v>
      </c>
      <c r="T314" s="112">
        <v>45938.45</v>
      </c>
      <c r="V314" s="103" t="s">
        <v>1135</v>
      </c>
      <c r="W314" s="103" t="s">
        <v>1447</v>
      </c>
      <c r="X314" s="103" t="s">
        <v>130</v>
      </c>
      <c r="Y314" s="103" t="s">
        <v>1448</v>
      </c>
      <c r="Z314" s="104" t="s">
        <v>61</v>
      </c>
    </row>
    <row r="315" spans="2:26" x14ac:dyDescent="0.25">
      <c r="B315" s="100" t="s">
        <v>1500</v>
      </c>
      <c r="C315" s="101" t="s">
        <v>1501</v>
      </c>
      <c r="D315" s="100" t="s">
        <v>1251</v>
      </c>
      <c r="E315" s="100" t="s">
        <v>130</v>
      </c>
      <c r="F315" s="102">
        <v>300</v>
      </c>
      <c r="G315" s="102">
        <v>505</v>
      </c>
      <c r="H315" s="102">
        <v>0</v>
      </c>
      <c r="I315" s="102">
        <v>805</v>
      </c>
      <c r="J315" s="103" t="s">
        <v>1135</v>
      </c>
      <c r="L315" s="113" t="s">
        <v>1135</v>
      </c>
      <c r="M315" s="113" t="s">
        <v>61</v>
      </c>
      <c r="N315" s="113" t="s">
        <v>1335</v>
      </c>
      <c r="O315" s="113" t="s">
        <v>1502</v>
      </c>
      <c r="P315" s="110" t="s">
        <v>1503</v>
      </c>
      <c r="Q315" s="111">
        <v>2021</v>
      </c>
      <c r="R315" s="111" t="s">
        <v>1478</v>
      </c>
      <c r="S315" s="111" t="s">
        <v>147</v>
      </c>
      <c r="T315" s="112">
        <v>32451.35</v>
      </c>
      <c r="V315" s="103" t="s">
        <v>1135</v>
      </c>
      <c r="W315" s="103" t="s">
        <v>1504</v>
      </c>
      <c r="X315" s="103" t="s">
        <v>130</v>
      </c>
      <c r="Y315" s="103" t="s">
        <v>1505</v>
      </c>
      <c r="Z315" s="104" t="s">
        <v>61</v>
      </c>
    </row>
    <row r="316" spans="2:26" x14ac:dyDescent="0.25">
      <c r="B316" s="100" t="s">
        <v>1506</v>
      </c>
      <c r="C316" s="101" t="s">
        <v>1507</v>
      </c>
      <c r="D316" s="100" t="s">
        <v>1402</v>
      </c>
      <c r="E316" s="100" t="s">
        <v>130</v>
      </c>
      <c r="F316" s="102">
        <v>300</v>
      </c>
      <c r="G316" s="102">
        <v>675</v>
      </c>
      <c r="H316" s="102">
        <v>0</v>
      </c>
      <c r="I316" s="102">
        <v>975</v>
      </c>
      <c r="J316" s="103" t="s">
        <v>1135</v>
      </c>
      <c r="L316" s="113" t="s">
        <v>1135</v>
      </c>
      <c r="M316" s="113" t="s">
        <v>61</v>
      </c>
      <c r="N316" s="113" t="s">
        <v>1508</v>
      </c>
      <c r="O316" s="113" t="s">
        <v>1509</v>
      </c>
      <c r="P316" s="110" t="s">
        <v>1510</v>
      </c>
      <c r="Q316" s="111">
        <v>2021</v>
      </c>
      <c r="R316" s="111" t="s">
        <v>224</v>
      </c>
      <c r="S316" s="111" t="s">
        <v>147</v>
      </c>
      <c r="T316" s="112">
        <v>32451.35</v>
      </c>
      <c r="V316" s="103" t="s">
        <v>1135</v>
      </c>
      <c r="W316" s="103" t="s">
        <v>1511</v>
      </c>
      <c r="X316" s="103" t="s">
        <v>130</v>
      </c>
      <c r="Y316" s="103" t="s">
        <v>1512</v>
      </c>
      <c r="Z316" s="104" t="s">
        <v>61</v>
      </c>
    </row>
    <row r="317" spans="2:26" x14ac:dyDescent="0.25">
      <c r="B317" s="100" t="s">
        <v>1513</v>
      </c>
      <c r="C317" s="101" t="s">
        <v>1514</v>
      </c>
      <c r="D317" s="100" t="s">
        <v>1515</v>
      </c>
      <c r="E317" s="100" t="s">
        <v>130</v>
      </c>
      <c r="F317" s="102">
        <v>300</v>
      </c>
      <c r="G317" s="102">
        <v>600</v>
      </c>
      <c r="H317" s="102">
        <v>0</v>
      </c>
      <c r="I317" s="102">
        <v>900</v>
      </c>
      <c r="J317" s="103" t="s">
        <v>1135</v>
      </c>
      <c r="L317" s="113" t="s">
        <v>1135</v>
      </c>
      <c r="M317" s="113" t="s">
        <v>61</v>
      </c>
      <c r="N317" s="113" t="s">
        <v>1516</v>
      </c>
      <c r="O317" s="113" t="s">
        <v>1517</v>
      </c>
      <c r="P317" s="110" t="s">
        <v>1518</v>
      </c>
      <c r="Q317" s="111">
        <v>2021</v>
      </c>
      <c r="R317" s="111" t="s">
        <v>1478</v>
      </c>
      <c r="S317" s="111" t="s">
        <v>147</v>
      </c>
      <c r="T317" s="112">
        <v>32451.35</v>
      </c>
      <c r="V317" s="103" t="s">
        <v>1135</v>
      </c>
      <c r="W317" s="103" t="s">
        <v>1519</v>
      </c>
      <c r="X317" s="103" t="s">
        <v>172</v>
      </c>
      <c r="Y317" s="103" t="s">
        <v>1520</v>
      </c>
      <c r="Z317" s="104" t="s">
        <v>61</v>
      </c>
    </row>
    <row r="318" spans="2:26" x14ac:dyDescent="0.25">
      <c r="B318" s="100" t="s">
        <v>1521</v>
      </c>
      <c r="C318" s="101" t="s">
        <v>1522</v>
      </c>
      <c r="D318" s="100" t="s">
        <v>1508</v>
      </c>
      <c r="E318" s="100" t="s">
        <v>130</v>
      </c>
      <c r="F318" s="102">
        <v>300</v>
      </c>
      <c r="G318" s="102">
        <v>490</v>
      </c>
      <c r="H318" s="102">
        <v>0</v>
      </c>
      <c r="I318" s="102">
        <v>790</v>
      </c>
      <c r="J318" s="103" t="s">
        <v>1135</v>
      </c>
      <c r="L318" s="113" t="s">
        <v>1135</v>
      </c>
      <c r="M318" s="113" t="s">
        <v>61</v>
      </c>
      <c r="N318" s="113" t="s">
        <v>1523</v>
      </c>
      <c r="O318" s="113" t="s">
        <v>1524</v>
      </c>
      <c r="P318" s="110" t="s">
        <v>1525</v>
      </c>
      <c r="Q318" s="111">
        <v>2021</v>
      </c>
      <c r="R318" s="111" t="s">
        <v>704</v>
      </c>
      <c r="S318" s="111" t="s">
        <v>136</v>
      </c>
      <c r="T318" s="112">
        <v>45938.45</v>
      </c>
      <c r="V318" s="103" t="s">
        <v>1135</v>
      </c>
      <c r="W318" s="103" t="s">
        <v>1526</v>
      </c>
      <c r="X318" s="103" t="s">
        <v>172</v>
      </c>
      <c r="Y318" s="103" t="s">
        <v>1527</v>
      </c>
      <c r="Z318" s="104" t="s">
        <v>61</v>
      </c>
    </row>
    <row r="319" spans="2:26" x14ac:dyDescent="0.25">
      <c r="B319" s="100" t="s">
        <v>1528</v>
      </c>
      <c r="C319" s="101" t="s">
        <v>1529</v>
      </c>
      <c r="D319" s="100" t="s">
        <v>1530</v>
      </c>
      <c r="E319" s="100" t="s">
        <v>172</v>
      </c>
      <c r="F319" s="102">
        <v>0</v>
      </c>
      <c r="G319" s="102">
        <v>465</v>
      </c>
      <c r="H319" s="102">
        <v>0</v>
      </c>
      <c r="I319" s="102">
        <v>465</v>
      </c>
      <c r="J319" s="103" t="s">
        <v>1135</v>
      </c>
      <c r="L319" s="113" t="s">
        <v>1135</v>
      </c>
      <c r="M319" s="113" t="s">
        <v>61</v>
      </c>
      <c r="N319" s="113" t="s">
        <v>1531</v>
      </c>
      <c r="O319" s="113" t="s">
        <v>1532</v>
      </c>
      <c r="P319" s="110" t="s">
        <v>1533</v>
      </c>
      <c r="Q319" s="111">
        <v>2021</v>
      </c>
      <c r="R319" s="111" t="s">
        <v>704</v>
      </c>
      <c r="S319" s="111" t="s">
        <v>136</v>
      </c>
      <c r="T319" s="112">
        <v>45938.45</v>
      </c>
      <c r="V319" s="103" t="s">
        <v>1135</v>
      </c>
      <c r="W319" s="103" t="s">
        <v>1485</v>
      </c>
      <c r="X319" s="103" t="s">
        <v>130</v>
      </c>
      <c r="Y319" s="103" t="s">
        <v>1486</v>
      </c>
      <c r="Z319" s="104" t="s">
        <v>61</v>
      </c>
    </row>
    <row r="320" spans="2:26" x14ac:dyDescent="0.25">
      <c r="B320" s="100" t="s">
        <v>1534</v>
      </c>
      <c r="C320" s="101" t="s">
        <v>1535</v>
      </c>
      <c r="D320" s="100" t="s">
        <v>1511</v>
      </c>
      <c r="E320" s="100" t="s">
        <v>130</v>
      </c>
      <c r="F320" s="102">
        <v>0</v>
      </c>
      <c r="G320" s="102">
        <v>465</v>
      </c>
      <c r="H320" s="102">
        <v>0</v>
      </c>
      <c r="I320" s="102">
        <v>465</v>
      </c>
      <c r="J320" s="103" t="s">
        <v>1135</v>
      </c>
      <c r="L320" s="113" t="s">
        <v>1135</v>
      </c>
      <c r="M320" s="113" t="s">
        <v>61</v>
      </c>
      <c r="N320" s="113" t="s">
        <v>1379</v>
      </c>
      <c r="O320" s="113" t="s">
        <v>1380</v>
      </c>
      <c r="P320" s="110" t="s">
        <v>1536</v>
      </c>
      <c r="Q320" s="111">
        <v>2021</v>
      </c>
      <c r="R320" s="111" t="s">
        <v>259</v>
      </c>
      <c r="S320" s="111" t="s">
        <v>136</v>
      </c>
      <c r="T320" s="112">
        <v>45938.45</v>
      </c>
      <c r="V320" s="103" t="s">
        <v>1135</v>
      </c>
      <c r="W320" s="103" t="s">
        <v>1537</v>
      </c>
      <c r="X320" s="103" t="s">
        <v>172</v>
      </c>
      <c r="Y320" s="103" t="s">
        <v>1538</v>
      </c>
      <c r="Z320" s="104" t="s">
        <v>61</v>
      </c>
    </row>
    <row r="321" spans="2:26" x14ac:dyDescent="0.25">
      <c r="B321" s="100" t="s">
        <v>1539</v>
      </c>
      <c r="C321" s="101" t="s">
        <v>1540</v>
      </c>
      <c r="D321" s="100" t="s">
        <v>1526</v>
      </c>
      <c r="E321" s="100" t="s">
        <v>172</v>
      </c>
      <c r="F321" s="102">
        <v>0</v>
      </c>
      <c r="G321" s="102">
        <v>465</v>
      </c>
      <c r="H321" s="102">
        <v>0</v>
      </c>
      <c r="I321" s="102">
        <v>465</v>
      </c>
      <c r="J321" s="103" t="s">
        <v>1135</v>
      </c>
      <c r="L321" s="113" t="s">
        <v>1135</v>
      </c>
      <c r="M321" s="113" t="s">
        <v>61</v>
      </c>
      <c r="N321" s="113" t="s">
        <v>1376</v>
      </c>
      <c r="O321" s="113" t="s">
        <v>1385</v>
      </c>
      <c r="P321" s="110" t="s">
        <v>1541</v>
      </c>
      <c r="Q321" s="111">
        <v>2021</v>
      </c>
      <c r="R321" s="111" t="s">
        <v>259</v>
      </c>
      <c r="S321" s="111" t="s">
        <v>136</v>
      </c>
      <c r="T321" s="112">
        <v>45938.45</v>
      </c>
      <c r="V321" s="103" t="s">
        <v>1135</v>
      </c>
      <c r="W321" s="103" t="s">
        <v>1229</v>
      </c>
      <c r="X321" s="103" t="s">
        <v>130</v>
      </c>
      <c r="Y321" s="103" t="s">
        <v>1230</v>
      </c>
      <c r="Z321" s="104" t="s">
        <v>61</v>
      </c>
    </row>
    <row r="322" spans="2:26" x14ac:dyDescent="0.25">
      <c r="B322" s="100" t="s">
        <v>1542</v>
      </c>
      <c r="C322" s="101" t="s">
        <v>1543</v>
      </c>
      <c r="D322" s="100" t="s">
        <v>1516</v>
      </c>
      <c r="E322" s="100" t="s">
        <v>130</v>
      </c>
      <c r="F322" s="102">
        <v>300</v>
      </c>
      <c r="G322" s="102">
        <v>490</v>
      </c>
      <c r="H322" s="102">
        <v>0</v>
      </c>
      <c r="I322" s="102">
        <v>790</v>
      </c>
      <c r="J322" s="103" t="s">
        <v>1135</v>
      </c>
      <c r="L322" s="113" t="s">
        <v>1135</v>
      </c>
      <c r="M322" s="113" t="s">
        <v>61</v>
      </c>
      <c r="N322" s="113" t="s">
        <v>1435</v>
      </c>
      <c r="O322" s="113" t="s">
        <v>1436</v>
      </c>
      <c r="P322" s="110" t="s">
        <v>1544</v>
      </c>
      <c r="Q322" s="111">
        <v>2021</v>
      </c>
      <c r="R322" s="111" t="s">
        <v>259</v>
      </c>
      <c r="S322" s="111" t="s">
        <v>136</v>
      </c>
      <c r="T322" s="112">
        <v>45938.45</v>
      </c>
      <c r="V322" s="103" t="s">
        <v>1135</v>
      </c>
      <c r="W322" s="103" t="s">
        <v>1321</v>
      </c>
      <c r="X322" s="103" t="s">
        <v>130</v>
      </c>
      <c r="Y322" s="103" t="s">
        <v>1322</v>
      </c>
      <c r="Z322" s="104" t="s">
        <v>61</v>
      </c>
    </row>
    <row r="323" spans="2:26" x14ac:dyDescent="0.25">
      <c r="B323" s="100" t="s">
        <v>1545</v>
      </c>
      <c r="C323" s="101" t="s">
        <v>1546</v>
      </c>
      <c r="D323" s="100" t="s">
        <v>1417</v>
      </c>
      <c r="E323" s="100" t="s">
        <v>130</v>
      </c>
      <c r="F323" s="102">
        <v>300</v>
      </c>
      <c r="G323" s="102">
        <v>545</v>
      </c>
      <c r="H323" s="102">
        <v>0</v>
      </c>
      <c r="I323" s="102">
        <v>845</v>
      </c>
      <c r="J323" s="103" t="s">
        <v>1135</v>
      </c>
      <c r="L323" s="113" t="s">
        <v>1135</v>
      </c>
      <c r="M323" s="113" t="s">
        <v>61</v>
      </c>
      <c r="N323" s="113" t="s">
        <v>1439</v>
      </c>
      <c r="O323" s="113" t="s">
        <v>1470</v>
      </c>
      <c r="P323" s="110" t="s">
        <v>1547</v>
      </c>
      <c r="Q323" s="111">
        <v>2021</v>
      </c>
      <c r="R323" s="111" t="s">
        <v>1548</v>
      </c>
      <c r="S323" s="111" t="s">
        <v>147</v>
      </c>
      <c r="T323" s="112">
        <v>45938.45</v>
      </c>
      <c r="V323" s="103" t="s">
        <v>1135</v>
      </c>
      <c r="W323" s="103" t="s">
        <v>1549</v>
      </c>
      <c r="X323" s="103" t="s">
        <v>138</v>
      </c>
      <c r="Y323" s="103" t="s">
        <v>1550</v>
      </c>
      <c r="Z323" s="104" t="s">
        <v>61</v>
      </c>
    </row>
    <row r="324" spans="2:26" x14ac:dyDescent="0.25">
      <c r="B324" s="100" t="s">
        <v>1551</v>
      </c>
      <c r="C324" s="101" t="s">
        <v>1552</v>
      </c>
      <c r="D324" s="100" t="s">
        <v>1537</v>
      </c>
      <c r="E324" s="100" t="s">
        <v>172</v>
      </c>
      <c r="F324" s="102">
        <v>0</v>
      </c>
      <c r="G324" s="102">
        <v>465</v>
      </c>
      <c r="H324" s="102">
        <v>0</v>
      </c>
      <c r="I324" s="102">
        <v>465</v>
      </c>
      <c r="J324" s="103" t="s">
        <v>1135</v>
      </c>
      <c r="L324" s="113" t="s">
        <v>1135</v>
      </c>
      <c r="M324" s="113" t="s">
        <v>61</v>
      </c>
      <c r="N324" s="113" t="s">
        <v>1504</v>
      </c>
      <c r="O324" s="113" t="s">
        <v>1505</v>
      </c>
      <c r="P324" s="110" t="s">
        <v>1553</v>
      </c>
      <c r="Q324" s="111">
        <v>2021</v>
      </c>
      <c r="R324" s="111" t="s">
        <v>259</v>
      </c>
      <c r="S324" s="111" t="s">
        <v>147</v>
      </c>
      <c r="T324" s="112">
        <v>45938.45</v>
      </c>
      <c r="V324" s="103" t="s">
        <v>1135</v>
      </c>
      <c r="W324" s="103" t="s">
        <v>1554</v>
      </c>
      <c r="X324" s="103" t="s">
        <v>172</v>
      </c>
      <c r="Y324" s="103" t="s">
        <v>1555</v>
      </c>
      <c r="Z324" s="104" t="s">
        <v>61</v>
      </c>
    </row>
    <row r="325" spans="2:26" x14ac:dyDescent="0.25">
      <c r="B325" s="100" t="s">
        <v>1556</v>
      </c>
      <c r="C325" s="101" t="s">
        <v>1557</v>
      </c>
      <c r="D325" s="100" t="s">
        <v>1229</v>
      </c>
      <c r="E325" s="100" t="s">
        <v>130</v>
      </c>
      <c r="F325" s="102">
        <v>300</v>
      </c>
      <c r="G325" s="102">
        <v>500</v>
      </c>
      <c r="H325" s="102">
        <v>0</v>
      </c>
      <c r="I325" s="102">
        <v>800</v>
      </c>
      <c r="J325" s="103" t="s">
        <v>1135</v>
      </c>
      <c r="L325" s="113" t="s">
        <v>1135</v>
      </c>
      <c r="M325" s="113" t="s">
        <v>61</v>
      </c>
      <c r="N325" s="113" t="s">
        <v>1558</v>
      </c>
      <c r="O325" s="113" t="s">
        <v>1559</v>
      </c>
      <c r="P325" s="110" t="s">
        <v>1560</v>
      </c>
      <c r="Q325" s="111">
        <v>2021</v>
      </c>
      <c r="R325" s="111" t="s">
        <v>1548</v>
      </c>
      <c r="S325" s="111" t="s">
        <v>136</v>
      </c>
      <c r="T325" s="112">
        <v>45938.45</v>
      </c>
      <c r="V325" s="103" t="s">
        <v>1135</v>
      </c>
      <c r="W325" s="103" t="s">
        <v>1561</v>
      </c>
      <c r="X325" s="103" t="s">
        <v>138</v>
      </c>
      <c r="Y325" s="103" t="s">
        <v>1562</v>
      </c>
      <c r="Z325" s="104" t="s">
        <v>61</v>
      </c>
    </row>
    <row r="326" spans="2:26" x14ac:dyDescent="0.25">
      <c r="B326" s="100" t="s">
        <v>1563</v>
      </c>
      <c r="C326" s="101" t="s">
        <v>1564</v>
      </c>
      <c r="D326" s="100" t="s">
        <v>1424</v>
      </c>
      <c r="E326" s="100" t="s">
        <v>130</v>
      </c>
      <c r="F326" s="102">
        <v>300</v>
      </c>
      <c r="G326" s="102">
        <v>800</v>
      </c>
      <c r="H326" s="102">
        <v>0</v>
      </c>
      <c r="I326" s="102">
        <v>1100</v>
      </c>
      <c r="J326" s="103" t="s">
        <v>1135</v>
      </c>
      <c r="L326" s="113" t="s">
        <v>1135</v>
      </c>
      <c r="M326" s="113" t="s">
        <v>61</v>
      </c>
      <c r="N326" s="113" t="s">
        <v>1166</v>
      </c>
      <c r="O326" s="113" t="s">
        <v>1565</v>
      </c>
      <c r="P326" s="110" t="s">
        <v>1566</v>
      </c>
      <c r="Q326" s="111">
        <v>2021</v>
      </c>
      <c r="R326" s="111" t="s">
        <v>259</v>
      </c>
      <c r="S326" s="111" t="s">
        <v>136</v>
      </c>
      <c r="T326" s="112">
        <v>45938.45</v>
      </c>
      <c r="V326" s="103" t="s">
        <v>1135</v>
      </c>
      <c r="W326" s="103" t="s">
        <v>1328</v>
      </c>
      <c r="X326" s="103" t="s">
        <v>130</v>
      </c>
      <c r="Y326" s="103" t="s">
        <v>1329</v>
      </c>
      <c r="Z326" s="104" t="s">
        <v>61</v>
      </c>
    </row>
    <row r="327" spans="2:26" x14ac:dyDescent="0.25">
      <c r="B327" s="100" t="s">
        <v>1567</v>
      </c>
      <c r="C327" s="101" t="s">
        <v>1568</v>
      </c>
      <c r="D327" s="100" t="s">
        <v>1321</v>
      </c>
      <c r="E327" s="100" t="s">
        <v>130</v>
      </c>
      <c r="F327" s="102">
        <v>300</v>
      </c>
      <c r="G327" s="102">
        <v>505</v>
      </c>
      <c r="H327" s="102">
        <v>0</v>
      </c>
      <c r="I327" s="102">
        <v>805</v>
      </c>
      <c r="J327" s="103" t="s">
        <v>1135</v>
      </c>
      <c r="L327" s="113" t="s">
        <v>1135</v>
      </c>
      <c r="M327" s="113" t="s">
        <v>61</v>
      </c>
      <c r="N327" s="113" t="s">
        <v>1569</v>
      </c>
      <c r="O327" s="113" t="s">
        <v>1570</v>
      </c>
      <c r="P327" s="110" t="s">
        <v>1571</v>
      </c>
      <c r="Q327" s="111">
        <v>2021</v>
      </c>
      <c r="R327" s="111" t="s">
        <v>259</v>
      </c>
      <c r="S327" s="111" t="s">
        <v>136</v>
      </c>
      <c r="T327" s="112">
        <v>45938.45</v>
      </c>
      <c r="V327" s="103" t="s">
        <v>1135</v>
      </c>
      <c r="W327" s="103" t="s">
        <v>1490</v>
      </c>
      <c r="X327" s="103" t="s">
        <v>130</v>
      </c>
      <c r="Y327" s="103" t="s">
        <v>1491</v>
      </c>
      <c r="Z327" s="104" t="s">
        <v>61</v>
      </c>
    </row>
    <row r="328" spans="2:26" x14ac:dyDescent="0.25">
      <c r="B328" s="100" t="s">
        <v>1572</v>
      </c>
      <c r="C328" s="101" t="s">
        <v>1573</v>
      </c>
      <c r="D328" s="100" t="s">
        <v>1453</v>
      </c>
      <c r="E328" s="100" t="s">
        <v>130</v>
      </c>
      <c r="F328" s="102">
        <v>300</v>
      </c>
      <c r="G328" s="102">
        <v>675</v>
      </c>
      <c r="H328" s="102">
        <v>0</v>
      </c>
      <c r="I328" s="102">
        <v>975</v>
      </c>
      <c r="J328" s="103" t="s">
        <v>1135</v>
      </c>
      <c r="L328" s="113" t="s">
        <v>1135</v>
      </c>
      <c r="M328" s="113" t="s">
        <v>61</v>
      </c>
      <c r="N328" s="113" t="s">
        <v>1574</v>
      </c>
      <c r="O328" s="113" t="s">
        <v>1575</v>
      </c>
      <c r="P328" s="110" t="s">
        <v>1576</v>
      </c>
      <c r="Q328" s="111">
        <v>2021</v>
      </c>
      <c r="R328" s="111" t="s">
        <v>259</v>
      </c>
      <c r="S328" s="111" t="s">
        <v>136</v>
      </c>
      <c r="T328" s="112">
        <v>45938.45</v>
      </c>
      <c r="V328" s="103" t="s">
        <v>1135</v>
      </c>
      <c r="W328" s="103" t="s">
        <v>1577</v>
      </c>
      <c r="X328" s="103" t="s">
        <v>172</v>
      </c>
      <c r="Y328" s="103" t="s">
        <v>1578</v>
      </c>
      <c r="Z328" s="104" t="s">
        <v>61</v>
      </c>
    </row>
    <row r="329" spans="2:26" x14ac:dyDescent="0.25">
      <c r="B329" s="100" t="s">
        <v>1579</v>
      </c>
      <c r="C329" s="101" t="s">
        <v>1580</v>
      </c>
      <c r="D329" s="100" t="s">
        <v>1460</v>
      </c>
      <c r="E329" s="100" t="s">
        <v>130</v>
      </c>
      <c r="F329" s="102">
        <v>300</v>
      </c>
      <c r="G329" s="102">
        <v>675</v>
      </c>
      <c r="H329" s="102">
        <v>0</v>
      </c>
      <c r="I329" s="102">
        <v>975</v>
      </c>
      <c r="J329" s="103" t="s">
        <v>1135</v>
      </c>
      <c r="L329" s="113" t="s">
        <v>1135</v>
      </c>
      <c r="M329" s="113" t="s">
        <v>61</v>
      </c>
      <c r="N329" s="113" t="s">
        <v>1515</v>
      </c>
      <c r="O329" s="113" t="s">
        <v>1581</v>
      </c>
      <c r="P329" s="110" t="s">
        <v>1582</v>
      </c>
      <c r="Q329" s="111">
        <v>2021</v>
      </c>
      <c r="R329" s="111" t="s">
        <v>1548</v>
      </c>
      <c r="S329" s="111" t="s">
        <v>147</v>
      </c>
      <c r="T329" s="112">
        <v>45938.45</v>
      </c>
      <c r="V329" s="103" t="s">
        <v>1135</v>
      </c>
      <c r="W329" s="103" t="s">
        <v>1583</v>
      </c>
      <c r="X329" s="103" t="s">
        <v>1187</v>
      </c>
      <c r="Y329" s="103" t="s">
        <v>1584</v>
      </c>
      <c r="Z329" s="104" t="s">
        <v>61</v>
      </c>
    </row>
    <row r="330" spans="2:26" x14ac:dyDescent="0.25">
      <c r="B330" s="100" t="s">
        <v>1585</v>
      </c>
      <c r="C330" s="101" t="s">
        <v>1586</v>
      </c>
      <c r="D330" s="100" t="s">
        <v>1554</v>
      </c>
      <c r="E330" s="100" t="s">
        <v>172</v>
      </c>
      <c r="F330" s="102">
        <v>0</v>
      </c>
      <c r="G330" s="102">
        <v>465</v>
      </c>
      <c r="H330" s="102">
        <v>0</v>
      </c>
      <c r="I330" s="102">
        <v>465</v>
      </c>
      <c r="J330" s="103" t="s">
        <v>1135</v>
      </c>
      <c r="L330" s="113" t="s">
        <v>1135</v>
      </c>
      <c r="M330" s="113" t="s">
        <v>61</v>
      </c>
      <c r="N330" s="113" t="s">
        <v>1587</v>
      </c>
      <c r="O330" s="113" t="s">
        <v>1588</v>
      </c>
      <c r="P330" s="110" t="s">
        <v>1589</v>
      </c>
      <c r="Q330" s="111">
        <v>2021</v>
      </c>
      <c r="R330" s="111" t="s">
        <v>1548</v>
      </c>
      <c r="S330" s="111" t="s">
        <v>136</v>
      </c>
      <c r="T330" s="112">
        <v>45938.45</v>
      </c>
      <c r="V330" s="103" t="s">
        <v>1135</v>
      </c>
      <c r="W330" s="103" t="s">
        <v>1336</v>
      </c>
      <c r="X330" s="103" t="s">
        <v>130</v>
      </c>
      <c r="Y330" s="103" t="s">
        <v>1337</v>
      </c>
      <c r="Z330" s="104" t="s">
        <v>61</v>
      </c>
    </row>
    <row r="331" spans="2:26" x14ac:dyDescent="0.25">
      <c r="B331" s="100" t="s">
        <v>1590</v>
      </c>
      <c r="C331" s="101" t="s">
        <v>1591</v>
      </c>
      <c r="D331" s="100" t="s">
        <v>1279</v>
      </c>
      <c r="E331" s="100" t="s">
        <v>130</v>
      </c>
      <c r="F331" s="102">
        <v>300</v>
      </c>
      <c r="G331" s="102">
        <v>675</v>
      </c>
      <c r="H331" s="102">
        <v>0</v>
      </c>
      <c r="I331" s="102">
        <v>975</v>
      </c>
      <c r="J331" s="103" t="s">
        <v>1135</v>
      </c>
      <c r="L331" s="113" t="s">
        <v>1135</v>
      </c>
      <c r="M331" s="113" t="s">
        <v>61</v>
      </c>
      <c r="N331" s="113" t="s">
        <v>1592</v>
      </c>
      <c r="O331" s="113" t="s">
        <v>1593</v>
      </c>
      <c r="P331" s="110" t="s">
        <v>1594</v>
      </c>
      <c r="Q331" s="111">
        <v>2021</v>
      </c>
      <c r="R331" s="111" t="s">
        <v>259</v>
      </c>
      <c r="S331" s="111" t="s">
        <v>136</v>
      </c>
      <c r="T331" s="112">
        <v>45938.45</v>
      </c>
      <c r="V331" s="103" t="s">
        <v>1135</v>
      </c>
      <c r="W331" s="103" t="s">
        <v>1558</v>
      </c>
      <c r="X331" s="103" t="s">
        <v>130</v>
      </c>
      <c r="Y331" s="103" t="s">
        <v>1559</v>
      </c>
      <c r="Z331" s="104" t="s">
        <v>61</v>
      </c>
    </row>
    <row r="332" spans="2:26" x14ac:dyDescent="0.25">
      <c r="B332" s="100" t="s">
        <v>1595</v>
      </c>
      <c r="C332" s="101" t="s">
        <v>1596</v>
      </c>
      <c r="D332" s="100" t="s">
        <v>1597</v>
      </c>
      <c r="E332" s="100" t="s">
        <v>172</v>
      </c>
      <c r="F332" s="102">
        <v>0</v>
      </c>
      <c r="G332" s="102">
        <v>465</v>
      </c>
      <c r="H332" s="102">
        <v>0</v>
      </c>
      <c r="I332" s="102">
        <v>465</v>
      </c>
      <c r="J332" s="103" t="s">
        <v>1135</v>
      </c>
      <c r="L332" s="113" t="s">
        <v>1135</v>
      </c>
      <c r="M332" s="113" t="s">
        <v>61</v>
      </c>
      <c r="N332" s="113" t="s">
        <v>1598</v>
      </c>
      <c r="O332" s="113" t="s">
        <v>1599</v>
      </c>
      <c r="P332" s="110" t="s">
        <v>1600</v>
      </c>
      <c r="Q332" s="111">
        <v>2021</v>
      </c>
      <c r="R332" s="111" t="s">
        <v>259</v>
      </c>
      <c r="S332" s="111" t="s">
        <v>136</v>
      </c>
      <c r="T332" s="112">
        <v>45938.45</v>
      </c>
      <c r="V332" s="103" t="s">
        <v>1135</v>
      </c>
      <c r="W332" s="103" t="s">
        <v>1601</v>
      </c>
      <c r="X332" s="103" t="s">
        <v>138</v>
      </c>
      <c r="Y332" s="103" t="s">
        <v>1602</v>
      </c>
      <c r="Z332" s="104" t="s">
        <v>61</v>
      </c>
    </row>
    <row r="333" spans="2:26" x14ac:dyDescent="0.25">
      <c r="B333" s="100" t="s">
        <v>1603</v>
      </c>
      <c r="C333" s="101" t="s">
        <v>1604</v>
      </c>
      <c r="D333" s="100" t="s">
        <v>1328</v>
      </c>
      <c r="E333" s="100" t="s">
        <v>130</v>
      </c>
      <c r="F333" s="102">
        <v>300</v>
      </c>
      <c r="G333" s="102">
        <v>600</v>
      </c>
      <c r="H333" s="102">
        <v>0</v>
      </c>
      <c r="I333" s="102">
        <v>900</v>
      </c>
      <c r="J333" s="103" t="s">
        <v>1135</v>
      </c>
      <c r="L333" s="113" t="s">
        <v>1135</v>
      </c>
      <c r="M333" s="113" t="s">
        <v>61</v>
      </c>
      <c r="N333" s="113" t="s">
        <v>1605</v>
      </c>
      <c r="O333" s="113" t="s">
        <v>1606</v>
      </c>
      <c r="P333" s="110" t="s">
        <v>1607</v>
      </c>
      <c r="Q333" s="111">
        <v>2021</v>
      </c>
      <c r="R333" s="111" t="s">
        <v>1548</v>
      </c>
      <c r="S333" s="111" t="s">
        <v>147</v>
      </c>
      <c r="T333" s="112">
        <v>45938.45</v>
      </c>
      <c r="V333" s="103" t="s">
        <v>1135</v>
      </c>
      <c r="W333" s="103" t="s">
        <v>1608</v>
      </c>
      <c r="X333" s="103" t="s">
        <v>172</v>
      </c>
      <c r="Y333" s="103" t="s">
        <v>1609</v>
      </c>
      <c r="Z333" s="104" t="s">
        <v>61</v>
      </c>
    </row>
    <row r="334" spans="2:26" x14ac:dyDescent="0.25">
      <c r="B334" s="100" t="s">
        <v>1610</v>
      </c>
      <c r="C334" s="101" t="s">
        <v>1611</v>
      </c>
      <c r="D334" s="100" t="s">
        <v>1612</v>
      </c>
      <c r="E334" s="100" t="s">
        <v>172</v>
      </c>
      <c r="F334" s="102">
        <v>0</v>
      </c>
      <c r="G334" s="102">
        <v>465</v>
      </c>
      <c r="H334" s="102">
        <v>0</v>
      </c>
      <c r="I334" s="102">
        <v>465</v>
      </c>
      <c r="J334" s="103" t="s">
        <v>1135</v>
      </c>
      <c r="L334" s="113" t="s">
        <v>1135</v>
      </c>
      <c r="M334" s="113" t="s">
        <v>61</v>
      </c>
      <c r="N334" s="113" t="s">
        <v>1613</v>
      </c>
      <c r="O334" s="113" t="s">
        <v>1614</v>
      </c>
      <c r="P334" s="110" t="s">
        <v>1615</v>
      </c>
      <c r="Q334" s="111">
        <v>2021</v>
      </c>
      <c r="R334" s="111" t="s">
        <v>1548</v>
      </c>
      <c r="S334" s="111" t="s">
        <v>136</v>
      </c>
      <c r="T334" s="112">
        <v>45938.45</v>
      </c>
      <c r="V334" s="103" t="s">
        <v>1135</v>
      </c>
      <c r="W334" s="103" t="s">
        <v>1616</v>
      </c>
      <c r="X334" s="103" t="s">
        <v>172</v>
      </c>
      <c r="Y334" s="103" t="s">
        <v>1617</v>
      </c>
      <c r="Z334" s="104" t="s">
        <v>61</v>
      </c>
    </row>
    <row r="335" spans="2:26" x14ac:dyDescent="0.25">
      <c r="B335" s="100" t="s">
        <v>1618</v>
      </c>
      <c r="C335" s="101" t="s">
        <v>1619</v>
      </c>
      <c r="D335" s="100" t="s">
        <v>1620</v>
      </c>
      <c r="E335" s="100" t="s">
        <v>172</v>
      </c>
      <c r="F335" s="102">
        <v>0</v>
      </c>
      <c r="G335" s="102">
        <v>465</v>
      </c>
      <c r="H335" s="102">
        <v>0</v>
      </c>
      <c r="I335" s="102">
        <v>465</v>
      </c>
      <c r="J335" s="103" t="s">
        <v>1135</v>
      </c>
      <c r="L335" s="113" t="s">
        <v>1135</v>
      </c>
      <c r="M335" s="113" t="s">
        <v>61</v>
      </c>
      <c r="N335" s="113" t="s">
        <v>1621</v>
      </c>
      <c r="O335" s="113" t="s">
        <v>1622</v>
      </c>
      <c r="P335" s="110" t="s">
        <v>170</v>
      </c>
      <c r="Q335" s="111" t="s">
        <v>170</v>
      </c>
      <c r="R335" s="111" t="s">
        <v>170</v>
      </c>
      <c r="S335" s="111" t="s">
        <v>136</v>
      </c>
      <c r="T335" s="112">
        <v>10000</v>
      </c>
      <c r="V335" s="103" t="s">
        <v>1135</v>
      </c>
      <c r="W335" s="103" t="s">
        <v>1621</v>
      </c>
      <c r="X335" s="103" t="s">
        <v>130</v>
      </c>
      <c r="Y335" s="103" t="s">
        <v>1622</v>
      </c>
      <c r="Z335" s="104" t="s">
        <v>61</v>
      </c>
    </row>
    <row r="336" spans="2:26" x14ac:dyDescent="0.25">
      <c r="B336" s="100" t="s">
        <v>1623</v>
      </c>
      <c r="C336" s="101" t="s">
        <v>1624</v>
      </c>
      <c r="D336" s="100" t="s">
        <v>1625</v>
      </c>
      <c r="E336" s="100" t="s">
        <v>172</v>
      </c>
      <c r="F336" s="102">
        <v>0</v>
      </c>
      <c r="G336" s="102">
        <v>465</v>
      </c>
      <c r="H336" s="102">
        <v>0</v>
      </c>
      <c r="I336" s="102">
        <v>465</v>
      </c>
      <c r="J336" s="103" t="s">
        <v>1135</v>
      </c>
      <c r="P336" s="110"/>
      <c r="Q336" s="111"/>
      <c r="R336" s="111"/>
      <c r="S336" s="111"/>
      <c r="T336" s="112"/>
      <c r="V336" s="103" t="s">
        <v>1135</v>
      </c>
      <c r="W336" s="103" t="s">
        <v>1626</v>
      </c>
      <c r="X336" s="103" t="s">
        <v>1187</v>
      </c>
      <c r="Y336" s="103" t="s">
        <v>1627</v>
      </c>
      <c r="Z336" s="104" t="s">
        <v>61</v>
      </c>
    </row>
    <row r="337" spans="2:26" x14ac:dyDescent="0.25">
      <c r="B337" s="100" t="s">
        <v>1628</v>
      </c>
      <c r="C337" s="101" t="s">
        <v>1629</v>
      </c>
      <c r="D337" s="100" t="s">
        <v>1490</v>
      </c>
      <c r="E337" s="100" t="s">
        <v>130</v>
      </c>
      <c r="F337" s="102">
        <v>300</v>
      </c>
      <c r="G337" s="102">
        <v>600</v>
      </c>
      <c r="H337" s="102">
        <v>0</v>
      </c>
      <c r="I337" s="102">
        <v>900</v>
      </c>
      <c r="J337" s="103" t="s">
        <v>1135</v>
      </c>
      <c r="P337" s="110"/>
      <c r="Q337" s="111"/>
      <c r="R337" s="111"/>
      <c r="S337" s="111"/>
      <c r="T337" s="112"/>
      <c r="V337" s="103" t="s">
        <v>1135</v>
      </c>
      <c r="W337" s="103" t="s">
        <v>1630</v>
      </c>
      <c r="X337" s="103" t="s">
        <v>172</v>
      </c>
      <c r="Y337" s="103" t="s">
        <v>1631</v>
      </c>
      <c r="Z337" s="104" t="s">
        <v>61</v>
      </c>
    </row>
    <row r="338" spans="2:26" x14ac:dyDescent="0.25">
      <c r="B338" s="100" t="s">
        <v>1632</v>
      </c>
      <c r="C338" s="101" t="s">
        <v>1633</v>
      </c>
      <c r="D338" s="100" t="s">
        <v>1634</v>
      </c>
      <c r="E338" s="100" t="s">
        <v>172</v>
      </c>
      <c r="F338" s="102">
        <v>0</v>
      </c>
      <c r="G338" s="102">
        <v>465</v>
      </c>
      <c r="H338" s="102">
        <v>0</v>
      </c>
      <c r="I338" s="102">
        <v>465</v>
      </c>
      <c r="J338" s="103" t="s">
        <v>1135</v>
      </c>
      <c r="P338" s="110"/>
      <c r="Q338" s="111"/>
      <c r="R338" s="111"/>
      <c r="S338" s="111"/>
      <c r="T338" s="112"/>
      <c r="V338" s="103" t="s">
        <v>1135</v>
      </c>
      <c r="W338" s="103" t="s">
        <v>1635</v>
      </c>
      <c r="X338" s="103" t="s">
        <v>172</v>
      </c>
      <c r="Y338" s="103" t="s">
        <v>1636</v>
      </c>
      <c r="Z338" s="104" t="s">
        <v>61</v>
      </c>
    </row>
    <row r="339" spans="2:26" x14ac:dyDescent="0.25">
      <c r="B339" s="100" t="s">
        <v>1637</v>
      </c>
      <c r="C339" s="101" t="s">
        <v>1638</v>
      </c>
      <c r="D339" s="100" t="s">
        <v>1558</v>
      </c>
      <c r="E339" s="100" t="s">
        <v>130</v>
      </c>
      <c r="F339" s="102">
        <v>300</v>
      </c>
      <c r="G339" s="102">
        <v>675</v>
      </c>
      <c r="H339" s="102">
        <v>0</v>
      </c>
      <c r="I339" s="102">
        <v>975</v>
      </c>
      <c r="J339" s="103" t="s">
        <v>1135</v>
      </c>
      <c r="P339" s="110"/>
      <c r="Q339" s="111"/>
      <c r="R339" s="111"/>
      <c r="S339" s="111"/>
      <c r="T339" s="112"/>
      <c r="V339" s="103" t="s">
        <v>1135</v>
      </c>
      <c r="W339" s="103" t="s">
        <v>1639</v>
      </c>
      <c r="X339" s="103" t="s">
        <v>172</v>
      </c>
      <c r="Y339" s="103" t="s">
        <v>1640</v>
      </c>
      <c r="Z339" s="104" t="s">
        <v>61</v>
      </c>
    </row>
    <row r="340" spans="2:26" x14ac:dyDescent="0.25">
      <c r="B340" s="100" t="s">
        <v>1641</v>
      </c>
      <c r="C340" s="101" t="s">
        <v>1642</v>
      </c>
      <c r="D340" s="100" t="s">
        <v>1587</v>
      </c>
      <c r="E340" s="100" t="s">
        <v>130</v>
      </c>
      <c r="F340" s="102">
        <v>300</v>
      </c>
      <c r="G340" s="102">
        <v>675</v>
      </c>
      <c r="H340" s="102">
        <v>0</v>
      </c>
      <c r="I340" s="102">
        <v>975</v>
      </c>
      <c r="J340" s="103" t="s">
        <v>1135</v>
      </c>
      <c r="P340" s="110"/>
      <c r="Q340" s="111"/>
      <c r="R340" s="111"/>
      <c r="S340" s="111"/>
      <c r="T340" s="112"/>
      <c r="V340" s="103" t="s">
        <v>1135</v>
      </c>
      <c r="W340" s="103" t="s">
        <v>1643</v>
      </c>
      <c r="X340" s="103" t="s">
        <v>172</v>
      </c>
      <c r="Y340" s="103" t="s">
        <v>1644</v>
      </c>
      <c r="Z340" s="104" t="s">
        <v>61</v>
      </c>
    </row>
    <row r="341" spans="2:26" x14ac:dyDescent="0.25">
      <c r="B341" s="100" t="s">
        <v>1645</v>
      </c>
      <c r="C341" s="101" t="s">
        <v>1646</v>
      </c>
      <c r="D341" s="100" t="s">
        <v>1608</v>
      </c>
      <c r="E341" s="100" t="s">
        <v>172</v>
      </c>
      <c r="F341" s="102">
        <v>0</v>
      </c>
      <c r="G341" s="102">
        <v>465</v>
      </c>
      <c r="H341" s="102">
        <v>0</v>
      </c>
      <c r="I341" s="102">
        <v>465</v>
      </c>
      <c r="J341" s="103" t="s">
        <v>1135</v>
      </c>
      <c r="P341" s="110"/>
      <c r="Q341" s="111"/>
      <c r="R341" s="111"/>
      <c r="S341" s="111"/>
      <c r="T341" s="112"/>
      <c r="V341" s="103" t="s">
        <v>1135</v>
      </c>
      <c r="W341" s="103" t="s">
        <v>1647</v>
      </c>
      <c r="X341" s="103" t="s">
        <v>172</v>
      </c>
      <c r="Y341" s="103" t="s">
        <v>1648</v>
      </c>
      <c r="Z341" s="104" t="s">
        <v>61</v>
      </c>
    </row>
    <row r="342" spans="2:26" x14ac:dyDescent="0.25">
      <c r="B342" s="100" t="s">
        <v>1649</v>
      </c>
      <c r="C342" s="101" t="s">
        <v>1650</v>
      </c>
      <c r="D342" s="100" t="s">
        <v>1616</v>
      </c>
      <c r="E342" s="100" t="s">
        <v>172</v>
      </c>
      <c r="F342" s="102">
        <v>0</v>
      </c>
      <c r="G342" s="102">
        <v>465</v>
      </c>
      <c r="H342" s="102">
        <v>0</v>
      </c>
      <c r="I342" s="102">
        <v>465</v>
      </c>
      <c r="J342" s="103" t="s">
        <v>1135</v>
      </c>
      <c r="P342" s="110"/>
      <c r="Q342" s="111"/>
      <c r="R342" s="111"/>
      <c r="S342" s="111"/>
      <c r="T342" s="112"/>
      <c r="V342" s="103" t="s">
        <v>1135</v>
      </c>
      <c r="W342" s="103" t="s">
        <v>1651</v>
      </c>
      <c r="X342" s="103" t="s">
        <v>172</v>
      </c>
      <c r="Y342" s="103" t="s">
        <v>1652</v>
      </c>
      <c r="Z342" s="104" t="s">
        <v>61</v>
      </c>
    </row>
    <row r="343" spans="2:26" x14ac:dyDescent="0.25">
      <c r="B343" s="100" t="s">
        <v>1653</v>
      </c>
      <c r="C343" s="101" t="s">
        <v>1654</v>
      </c>
      <c r="D343" s="100" t="s">
        <v>1467</v>
      </c>
      <c r="E343" s="100" t="s">
        <v>130</v>
      </c>
      <c r="F343" s="102">
        <v>300</v>
      </c>
      <c r="G343" s="102">
        <v>590</v>
      </c>
      <c r="H343" s="102">
        <v>0</v>
      </c>
      <c r="I343" s="102">
        <v>890</v>
      </c>
      <c r="J343" s="103" t="s">
        <v>1135</v>
      </c>
      <c r="P343" s="110"/>
      <c r="Q343" s="111"/>
      <c r="R343" s="111"/>
      <c r="S343" s="111"/>
      <c r="T343" s="112"/>
      <c r="V343" s="103" t="s">
        <v>1135</v>
      </c>
      <c r="W343" s="103" t="s">
        <v>1655</v>
      </c>
      <c r="X343" s="103" t="s">
        <v>172</v>
      </c>
      <c r="Y343" s="103" t="s">
        <v>1656</v>
      </c>
      <c r="Z343" s="104" t="s">
        <v>61</v>
      </c>
    </row>
    <row r="344" spans="2:26" x14ac:dyDescent="0.25">
      <c r="B344" s="100" t="s">
        <v>1657</v>
      </c>
      <c r="C344" s="101" t="s">
        <v>1658</v>
      </c>
      <c r="D344" s="100" t="s">
        <v>1152</v>
      </c>
      <c r="E344" s="100" t="s">
        <v>130</v>
      </c>
      <c r="F344" s="102">
        <v>300</v>
      </c>
      <c r="G344" s="102">
        <v>450</v>
      </c>
      <c r="H344" s="102">
        <v>0</v>
      </c>
      <c r="I344" s="102">
        <v>750</v>
      </c>
      <c r="J344" s="103" t="s">
        <v>1135</v>
      </c>
      <c r="P344" s="110"/>
      <c r="Q344" s="111"/>
      <c r="R344" s="111"/>
      <c r="S344" s="111"/>
      <c r="T344" s="112"/>
      <c r="V344" s="103" t="s">
        <v>1135</v>
      </c>
      <c r="W344" s="103" t="s">
        <v>1659</v>
      </c>
      <c r="X344" s="103" t="s">
        <v>172</v>
      </c>
      <c r="Y344" s="103" t="s">
        <v>1660</v>
      </c>
      <c r="Z344" s="104" t="s">
        <v>61</v>
      </c>
    </row>
    <row r="345" spans="2:26" x14ac:dyDescent="0.25">
      <c r="B345" s="100" t="s">
        <v>1661</v>
      </c>
      <c r="C345" s="101" t="s">
        <v>1662</v>
      </c>
      <c r="D345" s="100" t="s">
        <v>1598</v>
      </c>
      <c r="E345" s="100" t="s">
        <v>130</v>
      </c>
      <c r="F345" s="102">
        <v>300</v>
      </c>
      <c r="G345" s="102">
        <v>675</v>
      </c>
      <c r="H345" s="102">
        <v>0</v>
      </c>
      <c r="I345" s="102">
        <v>975</v>
      </c>
      <c r="J345" s="103" t="s">
        <v>1135</v>
      </c>
      <c r="P345" s="110"/>
      <c r="Q345" s="111"/>
      <c r="R345" s="111"/>
      <c r="S345" s="111"/>
      <c r="T345" s="112"/>
      <c r="V345" s="103" t="s">
        <v>1135</v>
      </c>
      <c r="W345" s="103" t="s">
        <v>1663</v>
      </c>
      <c r="X345" s="103" t="s">
        <v>172</v>
      </c>
      <c r="Y345" s="103" t="s">
        <v>1664</v>
      </c>
      <c r="Z345" s="104" t="s">
        <v>61</v>
      </c>
    </row>
    <row r="346" spans="2:26" x14ac:dyDescent="0.25">
      <c r="B346" s="100" t="s">
        <v>1665</v>
      </c>
      <c r="C346" s="101" t="s">
        <v>1666</v>
      </c>
      <c r="D346" s="100" t="s">
        <v>1630</v>
      </c>
      <c r="E346" s="100" t="s">
        <v>172</v>
      </c>
      <c r="F346" s="102">
        <v>0</v>
      </c>
      <c r="G346" s="102">
        <v>465</v>
      </c>
      <c r="H346" s="102">
        <v>0</v>
      </c>
      <c r="I346" s="102">
        <v>465</v>
      </c>
      <c r="J346" s="103" t="s">
        <v>1135</v>
      </c>
      <c r="P346" s="110"/>
      <c r="Q346" s="111"/>
      <c r="R346" s="111"/>
      <c r="S346" s="111"/>
      <c r="T346" s="112"/>
      <c r="V346" s="103" t="s">
        <v>1135</v>
      </c>
      <c r="W346" s="103" t="s">
        <v>1667</v>
      </c>
      <c r="X346" s="103" t="s">
        <v>172</v>
      </c>
      <c r="Y346" s="103" t="s">
        <v>1668</v>
      </c>
      <c r="Z346" s="104" t="s">
        <v>61</v>
      </c>
    </row>
    <row r="347" spans="2:26" x14ac:dyDescent="0.25">
      <c r="B347" s="100" t="s">
        <v>1669</v>
      </c>
      <c r="C347" s="101" t="s">
        <v>1670</v>
      </c>
      <c r="D347" s="100" t="s">
        <v>1531</v>
      </c>
      <c r="E347" s="100" t="s">
        <v>130</v>
      </c>
      <c r="F347" s="102">
        <v>300</v>
      </c>
      <c r="G347" s="102">
        <v>675</v>
      </c>
      <c r="H347" s="102">
        <v>0</v>
      </c>
      <c r="I347" s="102">
        <v>975</v>
      </c>
      <c r="J347" s="103" t="s">
        <v>1135</v>
      </c>
      <c r="P347" s="110"/>
      <c r="Q347" s="111"/>
      <c r="R347" s="111"/>
      <c r="S347" s="111"/>
      <c r="T347" s="112"/>
      <c r="V347" s="103" t="s">
        <v>1135</v>
      </c>
      <c r="W347" s="103" t="s">
        <v>1497</v>
      </c>
      <c r="X347" s="103" t="s">
        <v>130</v>
      </c>
      <c r="Y347" s="103" t="s">
        <v>1498</v>
      </c>
      <c r="Z347" s="104" t="s">
        <v>61</v>
      </c>
    </row>
    <row r="348" spans="2:26" x14ac:dyDescent="0.25">
      <c r="B348" s="100" t="s">
        <v>1671</v>
      </c>
      <c r="C348" s="101" t="s">
        <v>1672</v>
      </c>
      <c r="D348" s="100" t="s">
        <v>1635</v>
      </c>
      <c r="E348" s="100" t="s">
        <v>172</v>
      </c>
      <c r="F348" s="102">
        <v>0</v>
      </c>
      <c r="G348" s="102">
        <v>465</v>
      </c>
      <c r="H348" s="102">
        <v>0</v>
      </c>
      <c r="I348" s="102">
        <v>465</v>
      </c>
      <c r="J348" s="103" t="s">
        <v>1135</v>
      </c>
      <c r="P348" s="110"/>
      <c r="Q348" s="111"/>
      <c r="R348" s="111"/>
      <c r="S348" s="111"/>
      <c r="T348" s="112"/>
      <c r="V348" s="103" t="s">
        <v>1135</v>
      </c>
      <c r="W348" s="103" t="s">
        <v>1673</v>
      </c>
      <c r="X348" s="103" t="s">
        <v>172</v>
      </c>
      <c r="Y348" s="103" t="s">
        <v>1674</v>
      </c>
      <c r="Z348" s="104" t="s">
        <v>61</v>
      </c>
    </row>
    <row r="349" spans="2:26" x14ac:dyDescent="0.25">
      <c r="B349" s="100" t="s">
        <v>1675</v>
      </c>
      <c r="C349" s="101" t="s">
        <v>1676</v>
      </c>
      <c r="D349" s="100" t="s">
        <v>1639</v>
      </c>
      <c r="E349" s="100" t="s">
        <v>172</v>
      </c>
      <c r="F349" s="102">
        <v>0</v>
      </c>
      <c r="G349" s="102">
        <v>465</v>
      </c>
      <c r="H349" s="102">
        <v>0</v>
      </c>
      <c r="I349" s="102">
        <v>465</v>
      </c>
      <c r="J349" s="103" t="s">
        <v>1135</v>
      </c>
      <c r="P349" s="110"/>
      <c r="Q349" s="111"/>
      <c r="R349" s="111"/>
      <c r="S349" s="111"/>
      <c r="T349" s="112"/>
      <c r="V349" s="103" t="s">
        <v>1135</v>
      </c>
      <c r="W349" s="103" t="s">
        <v>1677</v>
      </c>
      <c r="X349" s="103" t="s">
        <v>172</v>
      </c>
      <c r="Y349" s="103" t="s">
        <v>1678</v>
      </c>
      <c r="Z349" s="104" t="s">
        <v>61</v>
      </c>
    </row>
    <row r="350" spans="2:26" x14ac:dyDescent="0.25">
      <c r="B350" s="100" t="s">
        <v>1679</v>
      </c>
      <c r="C350" s="101" t="s">
        <v>1680</v>
      </c>
      <c r="D350" s="100" t="s">
        <v>1681</v>
      </c>
      <c r="E350" s="100" t="s">
        <v>172</v>
      </c>
      <c r="F350" s="102">
        <v>0</v>
      </c>
      <c r="G350" s="102">
        <v>465</v>
      </c>
      <c r="H350" s="102">
        <v>0</v>
      </c>
      <c r="I350" s="102">
        <v>465</v>
      </c>
      <c r="J350" s="103" t="s">
        <v>1135</v>
      </c>
      <c r="P350" s="110"/>
      <c r="Q350" s="111"/>
      <c r="R350" s="111"/>
      <c r="S350" s="111"/>
      <c r="T350" s="112"/>
      <c r="V350" s="103" t="s">
        <v>1135</v>
      </c>
      <c r="W350" s="103" t="s">
        <v>1682</v>
      </c>
      <c r="X350" s="103" t="s">
        <v>172</v>
      </c>
      <c r="Y350" s="103" t="s">
        <v>1683</v>
      </c>
      <c r="Z350" s="104" t="s">
        <v>61</v>
      </c>
    </row>
    <row r="351" spans="2:26" x14ac:dyDescent="0.25">
      <c r="B351" s="100" t="s">
        <v>1684</v>
      </c>
      <c r="C351" s="101" t="s">
        <v>1685</v>
      </c>
      <c r="D351" s="100" t="s">
        <v>1647</v>
      </c>
      <c r="E351" s="100" t="s">
        <v>172</v>
      </c>
      <c r="F351" s="102">
        <v>0</v>
      </c>
      <c r="G351" s="102">
        <v>465</v>
      </c>
      <c r="H351" s="102">
        <v>0</v>
      </c>
      <c r="I351" s="102">
        <v>465</v>
      </c>
      <c r="J351" s="103" t="s">
        <v>1135</v>
      </c>
      <c r="P351" s="110"/>
      <c r="Q351" s="111"/>
      <c r="R351" s="111"/>
      <c r="S351" s="111"/>
      <c r="T351" s="112"/>
      <c r="V351" s="103" t="s">
        <v>1135</v>
      </c>
      <c r="W351" s="103" t="s">
        <v>1686</v>
      </c>
      <c r="X351" s="103" t="s">
        <v>172</v>
      </c>
      <c r="Y351" s="103" t="s">
        <v>1687</v>
      </c>
      <c r="Z351" s="104" t="s">
        <v>61</v>
      </c>
    </row>
    <row r="352" spans="2:26" x14ac:dyDescent="0.25">
      <c r="B352" s="100" t="s">
        <v>1688</v>
      </c>
      <c r="C352" s="101" t="s">
        <v>1689</v>
      </c>
      <c r="D352" s="100" t="s">
        <v>1605</v>
      </c>
      <c r="E352" s="100" t="s">
        <v>130</v>
      </c>
      <c r="F352" s="102">
        <v>300</v>
      </c>
      <c r="G352" s="102">
        <v>675</v>
      </c>
      <c r="H352" s="102">
        <v>0</v>
      </c>
      <c r="I352" s="102">
        <v>975</v>
      </c>
      <c r="J352" s="103" t="s">
        <v>1135</v>
      </c>
      <c r="P352" s="110"/>
      <c r="Q352" s="111"/>
      <c r="R352" s="111"/>
      <c r="S352" s="111"/>
      <c r="T352" s="112"/>
      <c r="V352" s="103" t="s">
        <v>1135</v>
      </c>
      <c r="W352" s="103" t="s">
        <v>1690</v>
      </c>
      <c r="X352" s="103" t="s">
        <v>172</v>
      </c>
      <c r="Y352" s="103" t="s">
        <v>1691</v>
      </c>
      <c r="Z352" s="104" t="s">
        <v>61</v>
      </c>
    </row>
    <row r="353" spans="2:26" x14ac:dyDescent="0.25">
      <c r="B353" s="100" t="s">
        <v>1692</v>
      </c>
      <c r="C353" s="101" t="s">
        <v>1693</v>
      </c>
      <c r="D353" s="100" t="s">
        <v>1613</v>
      </c>
      <c r="E353" s="100" t="s">
        <v>130</v>
      </c>
      <c r="F353" s="102">
        <v>300</v>
      </c>
      <c r="G353" s="102">
        <v>675</v>
      </c>
      <c r="H353" s="102">
        <v>0</v>
      </c>
      <c r="I353" s="102">
        <v>975</v>
      </c>
      <c r="J353" s="103" t="s">
        <v>1135</v>
      </c>
      <c r="P353" s="110"/>
      <c r="Q353" s="111"/>
      <c r="R353" s="111"/>
      <c r="S353" s="111"/>
      <c r="T353" s="112"/>
      <c r="V353" s="103" t="s">
        <v>1135</v>
      </c>
      <c r="W353" s="103" t="s">
        <v>1694</v>
      </c>
      <c r="X353" s="103" t="s">
        <v>172</v>
      </c>
      <c r="Y353" s="103" t="s">
        <v>1695</v>
      </c>
      <c r="Z353" s="104" t="s">
        <v>61</v>
      </c>
    </row>
    <row r="354" spans="2:26" x14ac:dyDescent="0.25">
      <c r="B354" s="100" t="s">
        <v>1696</v>
      </c>
      <c r="C354" s="101" t="s">
        <v>1697</v>
      </c>
      <c r="D354" s="100" t="s">
        <v>1651</v>
      </c>
      <c r="E354" s="100" t="s">
        <v>172</v>
      </c>
      <c r="F354" s="102">
        <v>0</v>
      </c>
      <c r="G354" s="102">
        <v>465</v>
      </c>
      <c r="H354" s="102">
        <v>0</v>
      </c>
      <c r="I354" s="102">
        <v>465</v>
      </c>
      <c r="J354" s="103" t="s">
        <v>1135</v>
      </c>
      <c r="P354" s="110"/>
      <c r="Q354" s="111"/>
      <c r="R354" s="111"/>
      <c r="S354" s="111"/>
      <c r="T354" s="112"/>
      <c r="V354" s="103" t="s">
        <v>1135</v>
      </c>
      <c r="W354" s="103" t="s">
        <v>1698</v>
      </c>
      <c r="X354" s="103" t="s">
        <v>172</v>
      </c>
      <c r="Y354" s="103" t="s">
        <v>1699</v>
      </c>
      <c r="Z354" s="104" t="s">
        <v>61</v>
      </c>
    </row>
    <row r="355" spans="2:26" x14ac:dyDescent="0.25">
      <c r="B355" s="100" t="s">
        <v>1700</v>
      </c>
      <c r="C355" s="101" t="s">
        <v>1701</v>
      </c>
      <c r="D355" s="100" t="s">
        <v>1192</v>
      </c>
      <c r="E355" s="100" t="s">
        <v>130</v>
      </c>
      <c r="F355" s="102">
        <v>300</v>
      </c>
      <c r="G355" s="102">
        <v>390</v>
      </c>
      <c r="H355" s="102">
        <v>0</v>
      </c>
      <c r="I355" s="102">
        <v>690</v>
      </c>
      <c r="J355" s="103" t="s">
        <v>1135</v>
      </c>
      <c r="P355" s="110"/>
      <c r="Q355" s="111"/>
      <c r="R355" s="111"/>
      <c r="S355" s="111"/>
      <c r="T355" s="112"/>
      <c r="V355" s="103" t="s">
        <v>1135</v>
      </c>
      <c r="W355" s="103" t="s">
        <v>1159</v>
      </c>
      <c r="X355" s="103" t="s">
        <v>130</v>
      </c>
      <c r="Y355" s="103" t="s">
        <v>1344</v>
      </c>
      <c r="Z355" s="104" t="s">
        <v>61</v>
      </c>
    </row>
    <row r="356" spans="2:26" x14ac:dyDescent="0.25">
      <c r="B356" s="100" t="s">
        <v>1702</v>
      </c>
      <c r="C356" s="101" t="s">
        <v>1703</v>
      </c>
      <c r="D356" s="100" t="s">
        <v>1655</v>
      </c>
      <c r="E356" s="100" t="s">
        <v>172</v>
      </c>
      <c r="F356" s="102">
        <v>0</v>
      </c>
      <c r="G356" s="102">
        <v>465</v>
      </c>
      <c r="H356" s="102">
        <v>0</v>
      </c>
      <c r="I356" s="102">
        <v>465</v>
      </c>
      <c r="J356" s="103" t="s">
        <v>1135</v>
      </c>
      <c r="P356" s="110"/>
      <c r="Q356" s="111"/>
      <c r="R356" s="111"/>
      <c r="S356" s="111"/>
      <c r="T356" s="112"/>
      <c r="V356" s="103" t="s">
        <v>1135</v>
      </c>
      <c r="W356" s="103" t="s">
        <v>1335</v>
      </c>
      <c r="X356" s="103" t="s">
        <v>130</v>
      </c>
      <c r="Y356" s="103" t="s">
        <v>1502</v>
      </c>
      <c r="Z356" s="104" t="s">
        <v>61</v>
      </c>
    </row>
    <row r="357" spans="2:26" x14ac:dyDescent="0.25">
      <c r="B357" s="100" t="s">
        <v>1704</v>
      </c>
      <c r="C357" s="101" t="s">
        <v>1705</v>
      </c>
      <c r="D357" s="100" t="s">
        <v>1659</v>
      </c>
      <c r="E357" s="100" t="s">
        <v>172</v>
      </c>
      <c r="F357" s="102">
        <v>0</v>
      </c>
      <c r="G357" s="102">
        <v>465</v>
      </c>
      <c r="H357" s="102">
        <v>0</v>
      </c>
      <c r="I357" s="102">
        <v>465</v>
      </c>
      <c r="J357" s="103" t="s">
        <v>1135</v>
      </c>
      <c r="P357" s="110"/>
      <c r="Q357" s="111"/>
      <c r="R357" s="111"/>
      <c r="S357" s="111"/>
      <c r="T357" s="112"/>
      <c r="V357" s="103" t="s">
        <v>1135</v>
      </c>
      <c r="W357" s="103" t="s">
        <v>1350</v>
      </c>
      <c r="X357" s="103" t="s">
        <v>130</v>
      </c>
      <c r="Y357" s="103" t="s">
        <v>1351</v>
      </c>
      <c r="Z357" s="104" t="s">
        <v>61</v>
      </c>
    </row>
    <row r="358" spans="2:26" x14ac:dyDescent="0.25">
      <c r="B358" s="100" t="s">
        <v>1706</v>
      </c>
      <c r="C358" s="101" t="s">
        <v>1707</v>
      </c>
      <c r="D358" s="100" t="s">
        <v>1663</v>
      </c>
      <c r="E358" s="100" t="s">
        <v>172</v>
      </c>
      <c r="F358" s="102">
        <v>0</v>
      </c>
      <c r="G358" s="102">
        <v>465</v>
      </c>
      <c r="H358" s="102">
        <v>0</v>
      </c>
      <c r="I358" s="102">
        <v>465</v>
      </c>
      <c r="J358" s="103" t="s">
        <v>1135</v>
      </c>
      <c r="P358" s="110"/>
      <c r="Q358" s="111"/>
      <c r="R358" s="111"/>
      <c r="S358" s="111"/>
      <c r="T358" s="112"/>
      <c r="V358" s="103" t="s">
        <v>1135</v>
      </c>
      <c r="W358" s="103" t="s">
        <v>1264</v>
      </c>
      <c r="X358" s="103" t="s">
        <v>130</v>
      </c>
      <c r="Y358" s="103" t="s">
        <v>1265</v>
      </c>
      <c r="Z358" s="104" t="s">
        <v>61</v>
      </c>
    </row>
    <row r="359" spans="2:26" x14ac:dyDescent="0.25">
      <c r="B359" s="100" t="s">
        <v>1708</v>
      </c>
      <c r="C359" s="101" t="s">
        <v>1709</v>
      </c>
      <c r="D359" s="100" t="s">
        <v>1667</v>
      </c>
      <c r="E359" s="100" t="s">
        <v>172</v>
      </c>
      <c r="F359" s="102">
        <v>0</v>
      </c>
      <c r="G359" s="102">
        <v>465</v>
      </c>
      <c r="H359" s="102">
        <v>0</v>
      </c>
      <c r="I359" s="102">
        <v>465</v>
      </c>
      <c r="J359" s="103" t="s">
        <v>1135</v>
      </c>
      <c r="L359" s="103"/>
      <c r="P359" s="110"/>
      <c r="Q359" s="111"/>
      <c r="R359" s="111"/>
      <c r="S359" s="111"/>
      <c r="T359" s="112"/>
      <c r="V359" s="103" t="s">
        <v>1135</v>
      </c>
      <c r="W359" s="103" t="s">
        <v>1272</v>
      </c>
      <c r="X359" s="103" t="s">
        <v>130</v>
      </c>
      <c r="Y359" s="103" t="s">
        <v>1273</v>
      </c>
      <c r="Z359" s="104" t="s">
        <v>61</v>
      </c>
    </row>
    <row r="360" spans="2:26" x14ac:dyDescent="0.25">
      <c r="B360" s="100" t="s">
        <v>1710</v>
      </c>
      <c r="C360" s="101" t="s">
        <v>1711</v>
      </c>
      <c r="D360" s="100" t="s">
        <v>1673</v>
      </c>
      <c r="E360" s="100" t="s">
        <v>172</v>
      </c>
      <c r="F360" s="102">
        <v>0</v>
      </c>
      <c r="G360" s="102">
        <v>465</v>
      </c>
      <c r="H360" s="102">
        <v>0</v>
      </c>
      <c r="I360" s="102">
        <v>465</v>
      </c>
      <c r="J360" s="103" t="s">
        <v>1135</v>
      </c>
      <c r="P360" s="110"/>
      <c r="Q360" s="111"/>
      <c r="R360" s="111"/>
      <c r="S360" s="111"/>
      <c r="T360" s="112"/>
      <c r="V360" s="103" t="s">
        <v>1135</v>
      </c>
      <c r="W360" s="103" t="s">
        <v>1279</v>
      </c>
      <c r="X360" s="103" t="s">
        <v>130</v>
      </c>
      <c r="Y360" s="103" t="s">
        <v>1280</v>
      </c>
      <c r="Z360" s="104" t="s">
        <v>61</v>
      </c>
    </row>
    <row r="361" spans="2:26" x14ac:dyDescent="0.25">
      <c r="B361" s="100" t="s">
        <v>1712</v>
      </c>
      <c r="C361" s="101" t="s">
        <v>1713</v>
      </c>
      <c r="D361" s="100" t="s">
        <v>1714</v>
      </c>
      <c r="E361" s="100" t="s">
        <v>172</v>
      </c>
      <c r="F361" s="102">
        <v>0</v>
      </c>
      <c r="G361" s="102">
        <v>465</v>
      </c>
      <c r="H361" s="102">
        <v>0</v>
      </c>
      <c r="I361" s="102">
        <v>465</v>
      </c>
      <c r="J361" s="103" t="s">
        <v>1135</v>
      </c>
      <c r="P361" s="110"/>
      <c r="Q361" s="111"/>
      <c r="R361" s="111"/>
      <c r="S361" s="111"/>
      <c r="T361" s="112"/>
      <c r="V361" s="103" t="s">
        <v>1135</v>
      </c>
      <c r="W361" s="103" t="s">
        <v>1620</v>
      </c>
      <c r="X361" s="103" t="s">
        <v>172</v>
      </c>
      <c r="Y361" s="103" t="s">
        <v>1715</v>
      </c>
      <c r="Z361" s="104" t="s">
        <v>61</v>
      </c>
    </row>
    <row r="362" spans="2:26" x14ac:dyDescent="0.25">
      <c r="B362" s="100" t="s">
        <v>1716</v>
      </c>
      <c r="C362" s="101" t="s">
        <v>1717</v>
      </c>
      <c r="D362" s="100" t="s">
        <v>1677</v>
      </c>
      <c r="E362" s="100" t="s">
        <v>130</v>
      </c>
      <c r="F362" s="102">
        <v>300</v>
      </c>
      <c r="G362" s="102">
        <v>675</v>
      </c>
      <c r="H362" s="102">
        <v>0</v>
      </c>
      <c r="I362" s="102">
        <v>975</v>
      </c>
      <c r="J362" s="103" t="s">
        <v>1135</v>
      </c>
      <c r="P362" s="110"/>
      <c r="Q362" s="111"/>
      <c r="R362" s="111"/>
      <c r="S362" s="111"/>
      <c r="T362" s="112"/>
      <c r="V362" s="103" t="s">
        <v>1135</v>
      </c>
      <c r="W362" s="103" t="s">
        <v>1142</v>
      </c>
      <c r="X362" s="103" t="s">
        <v>130</v>
      </c>
      <c r="Y362" s="103" t="s">
        <v>1357</v>
      </c>
      <c r="Z362" s="104" t="s">
        <v>61</v>
      </c>
    </row>
    <row r="363" spans="2:26" x14ac:dyDescent="0.25">
      <c r="B363" s="100" t="s">
        <v>1718</v>
      </c>
      <c r="C363" s="101" t="s">
        <v>1719</v>
      </c>
      <c r="D363" s="100" t="s">
        <v>1682</v>
      </c>
      <c r="E363" s="100" t="s">
        <v>172</v>
      </c>
      <c r="F363" s="102">
        <v>0</v>
      </c>
      <c r="G363" s="102">
        <v>465</v>
      </c>
      <c r="H363" s="102">
        <v>0</v>
      </c>
      <c r="I363" s="102">
        <v>465</v>
      </c>
      <c r="J363" s="103" t="s">
        <v>1135</v>
      </c>
      <c r="P363" s="110"/>
      <c r="Q363" s="111"/>
      <c r="R363" s="111"/>
      <c r="S363" s="111"/>
      <c r="T363" s="112"/>
      <c r="V363" s="103" t="s">
        <v>1135</v>
      </c>
      <c r="W363" s="103" t="s">
        <v>1151</v>
      </c>
      <c r="X363" s="103" t="s">
        <v>130</v>
      </c>
      <c r="Y363" s="103" t="s">
        <v>1363</v>
      </c>
      <c r="Z363" s="104" t="s">
        <v>61</v>
      </c>
    </row>
    <row r="364" spans="2:26" x14ac:dyDescent="0.25">
      <c r="B364" s="100" t="s">
        <v>1720</v>
      </c>
      <c r="C364" s="101" t="s">
        <v>1721</v>
      </c>
      <c r="D364" s="100" t="s">
        <v>1686</v>
      </c>
      <c r="E364" s="100" t="s">
        <v>172</v>
      </c>
      <c r="F364" s="102">
        <v>0</v>
      </c>
      <c r="G364" s="102">
        <v>465</v>
      </c>
      <c r="H364" s="102">
        <v>0</v>
      </c>
      <c r="I364" s="102">
        <v>465</v>
      </c>
      <c r="J364" s="103" t="s">
        <v>1135</v>
      </c>
      <c r="P364" s="110"/>
      <c r="Q364" s="111"/>
      <c r="R364" s="111"/>
      <c r="S364" s="111"/>
      <c r="T364" s="112"/>
      <c r="V364" s="103" t="s">
        <v>1135</v>
      </c>
      <c r="W364" s="103" t="s">
        <v>1166</v>
      </c>
      <c r="X364" s="103" t="s">
        <v>130</v>
      </c>
      <c r="Y364" s="103" t="s">
        <v>1565</v>
      </c>
      <c r="Z364" s="104" t="s">
        <v>61</v>
      </c>
    </row>
    <row r="365" spans="2:26" x14ac:dyDescent="0.25">
      <c r="B365" s="100" t="s">
        <v>1722</v>
      </c>
      <c r="C365" s="101" t="s">
        <v>1723</v>
      </c>
      <c r="D365" s="100" t="s">
        <v>1690</v>
      </c>
      <c r="E365" s="100" t="s">
        <v>172</v>
      </c>
      <c r="F365" s="102">
        <v>0</v>
      </c>
      <c r="G365" s="102">
        <v>465</v>
      </c>
      <c r="H365" s="102">
        <v>0</v>
      </c>
      <c r="I365" s="102">
        <v>465</v>
      </c>
      <c r="J365" s="103" t="s">
        <v>1135</v>
      </c>
      <c r="P365" s="110"/>
      <c r="Q365" s="111"/>
      <c r="R365" s="111"/>
      <c r="S365" s="111"/>
      <c r="T365" s="112"/>
      <c r="V365" s="103" t="s">
        <v>1135</v>
      </c>
      <c r="W365" s="103" t="s">
        <v>1370</v>
      </c>
      <c r="X365" s="103" t="s">
        <v>130</v>
      </c>
      <c r="Y365" s="103" t="s">
        <v>1371</v>
      </c>
      <c r="Z365" s="104" t="s">
        <v>61</v>
      </c>
    </row>
    <row r="366" spans="2:26" x14ac:dyDescent="0.25">
      <c r="B366" s="100" t="s">
        <v>1724</v>
      </c>
      <c r="C366" s="101" t="s">
        <v>1725</v>
      </c>
      <c r="D366" s="100" t="s">
        <v>1694</v>
      </c>
      <c r="E366" s="100" t="s">
        <v>172</v>
      </c>
      <c r="F366" s="102">
        <v>0</v>
      </c>
      <c r="G366" s="102">
        <v>465</v>
      </c>
      <c r="H366" s="102">
        <v>0</v>
      </c>
      <c r="I366" s="102">
        <v>465</v>
      </c>
      <c r="J366" s="103" t="s">
        <v>1135</v>
      </c>
      <c r="P366" s="110"/>
      <c r="Q366" s="111"/>
      <c r="R366" s="111"/>
      <c r="S366" s="111"/>
      <c r="T366" s="112"/>
      <c r="V366" s="103" t="s">
        <v>1135</v>
      </c>
      <c r="W366" s="103" t="s">
        <v>1191</v>
      </c>
      <c r="X366" s="103" t="s">
        <v>172</v>
      </c>
      <c r="Y366" s="103" t="s">
        <v>1726</v>
      </c>
      <c r="Z366" s="104" t="s">
        <v>61</v>
      </c>
    </row>
    <row r="367" spans="2:26" x14ac:dyDescent="0.25">
      <c r="B367" s="100" t="s">
        <v>1727</v>
      </c>
      <c r="C367" s="101" t="s">
        <v>1728</v>
      </c>
      <c r="D367" s="100" t="s">
        <v>1698</v>
      </c>
      <c r="E367" s="100" t="s">
        <v>172</v>
      </c>
      <c r="F367" s="102">
        <v>0</v>
      </c>
      <c r="G367" s="102">
        <v>465</v>
      </c>
      <c r="H367" s="102">
        <v>0</v>
      </c>
      <c r="I367" s="102">
        <v>465</v>
      </c>
      <c r="J367" s="103" t="s">
        <v>1135</v>
      </c>
      <c r="P367" s="110"/>
      <c r="Q367" s="111"/>
      <c r="R367" s="111"/>
      <c r="S367" s="111"/>
      <c r="T367" s="112"/>
      <c r="V367" s="103" t="s">
        <v>1135</v>
      </c>
      <c r="W367" s="103" t="s">
        <v>1206</v>
      </c>
      <c r="X367" s="103" t="s">
        <v>130</v>
      </c>
      <c r="Y367" s="103" t="s">
        <v>1287</v>
      </c>
      <c r="Z367" s="104" t="s">
        <v>61</v>
      </c>
    </row>
    <row r="368" spans="2:26" x14ac:dyDescent="0.25">
      <c r="B368" s="100" t="s">
        <v>1729</v>
      </c>
      <c r="C368" s="101"/>
      <c r="D368" s="100" t="s">
        <v>1257</v>
      </c>
      <c r="E368" s="100" t="s">
        <v>130</v>
      </c>
      <c r="F368" s="102">
        <v>300</v>
      </c>
      <c r="G368" s="102">
        <v>550</v>
      </c>
      <c r="H368" s="102">
        <v>0</v>
      </c>
      <c r="I368" s="102">
        <v>850</v>
      </c>
      <c r="J368" s="103" t="s">
        <v>1135</v>
      </c>
      <c r="P368" s="110"/>
      <c r="Q368" s="111"/>
      <c r="R368" s="111"/>
      <c r="S368" s="111"/>
      <c r="T368" s="112"/>
      <c r="V368" s="103" t="s">
        <v>1135</v>
      </c>
      <c r="W368" s="103" t="s">
        <v>1214</v>
      </c>
      <c r="X368" s="103" t="s">
        <v>130</v>
      </c>
      <c r="Y368" s="103" t="s">
        <v>1293</v>
      </c>
      <c r="Z368" s="104" t="s">
        <v>61</v>
      </c>
    </row>
    <row r="369" spans="2:26" x14ac:dyDescent="0.25">
      <c r="B369" s="100" t="s">
        <v>1730</v>
      </c>
      <c r="C369" s="101"/>
      <c r="D369" s="100" t="s">
        <v>1136</v>
      </c>
      <c r="E369" s="100" t="s">
        <v>130</v>
      </c>
      <c r="F369" s="102">
        <v>300</v>
      </c>
      <c r="G369" s="102">
        <v>675</v>
      </c>
      <c r="H369" s="102">
        <v>0</v>
      </c>
      <c r="I369" s="102">
        <v>975</v>
      </c>
      <c r="J369" s="103" t="s">
        <v>1135</v>
      </c>
      <c r="P369" s="110"/>
      <c r="Q369" s="111"/>
      <c r="R369" s="111"/>
      <c r="S369" s="111"/>
      <c r="T369" s="112"/>
      <c r="V369" s="103" t="s">
        <v>1135</v>
      </c>
      <c r="W369" s="103" t="s">
        <v>1175</v>
      </c>
      <c r="X369" s="103" t="s">
        <v>130</v>
      </c>
      <c r="Y369" s="103" t="s">
        <v>1176</v>
      </c>
      <c r="Z369" s="104" t="s">
        <v>61</v>
      </c>
    </row>
    <row r="370" spans="2:26" x14ac:dyDescent="0.25">
      <c r="B370" s="100"/>
      <c r="C370" s="101"/>
      <c r="D370" s="100"/>
      <c r="E370" s="100"/>
      <c r="F370" s="102"/>
      <c r="G370" s="102"/>
      <c r="H370" s="102"/>
      <c r="I370" s="102"/>
      <c r="J370" s="103"/>
      <c r="P370" s="110"/>
      <c r="Q370" s="111"/>
      <c r="R370" s="111"/>
      <c r="S370" s="111"/>
      <c r="T370" s="112"/>
      <c r="V370" s="103" t="s">
        <v>1135</v>
      </c>
      <c r="W370" s="103" t="s">
        <v>1286</v>
      </c>
      <c r="X370" s="103" t="s">
        <v>130</v>
      </c>
      <c r="Y370" s="103" t="s">
        <v>1377</v>
      </c>
      <c r="Z370" s="104" t="s">
        <v>61</v>
      </c>
    </row>
    <row r="371" spans="2:26" x14ac:dyDescent="0.25">
      <c r="B371" s="100"/>
      <c r="C371" s="101"/>
      <c r="D371" s="100"/>
      <c r="E371" s="100"/>
      <c r="F371" s="102"/>
      <c r="G371" s="102"/>
      <c r="H371" s="102"/>
      <c r="I371" s="102"/>
      <c r="J371" s="103"/>
      <c r="P371" s="110"/>
      <c r="Q371" s="111"/>
      <c r="R371" s="111"/>
      <c r="S371" s="111"/>
      <c r="T371" s="112"/>
      <c r="V371" s="103" t="s">
        <v>1135</v>
      </c>
      <c r="W371" s="103" t="s">
        <v>1569</v>
      </c>
      <c r="X371" s="103" t="s">
        <v>130</v>
      </c>
      <c r="Y371" s="103" t="s">
        <v>1570</v>
      </c>
      <c r="Z371" s="104" t="s">
        <v>61</v>
      </c>
    </row>
    <row r="372" spans="2:26" x14ac:dyDescent="0.25">
      <c r="B372" s="100"/>
      <c r="C372" s="101"/>
      <c r="D372" s="100"/>
      <c r="E372" s="100"/>
      <c r="F372" s="102"/>
      <c r="G372" s="102"/>
      <c r="H372" s="102"/>
      <c r="I372" s="102"/>
      <c r="J372" s="103"/>
      <c r="P372" s="110"/>
      <c r="Q372" s="111"/>
      <c r="R372" s="111"/>
      <c r="S372" s="111"/>
      <c r="T372" s="112"/>
      <c r="V372" s="103" t="s">
        <v>1135</v>
      </c>
      <c r="W372" s="103" t="s">
        <v>1299</v>
      </c>
      <c r="X372" s="103" t="s">
        <v>172</v>
      </c>
      <c r="Y372" s="103" t="s">
        <v>1731</v>
      </c>
      <c r="Z372" s="104" t="s">
        <v>61</v>
      </c>
    </row>
    <row r="373" spans="2:26" x14ac:dyDescent="0.25">
      <c r="B373" s="100"/>
      <c r="C373" s="101"/>
      <c r="D373" s="100"/>
      <c r="E373" s="100"/>
      <c r="F373" s="102"/>
      <c r="G373" s="102"/>
      <c r="H373" s="102"/>
      <c r="I373" s="102"/>
      <c r="J373" s="103"/>
      <c r="P373" s="110"/>
      <c r="Q373" s="111"/>
      <c r="R373" s="111"/>
      <c r="S373" s="111"/>
      <c r="T373" s="112"/>
      <c r="V373" s="103" t="s">
        <v>1135</v>
      </c>
      <c r="W373" s="103" t="s">
        <v>1343</v>
      </c>
      <c r="X373" s="103" t="s">
        <v>130</v>
      </c>
      <c r="Y373" s="103" t="s">
        <v>1383</v>
      </c>
      <c r="Z373" s="104" t="s">
        <v>61</v>
      </c>
    </row>
    <row r="374" spans="2:26" x14ac:dyDescent="0.25">
      <c r="B374" s="100"/>
      <c r="C374" s="101"/>
      <c r="D374" s="100"/>
      <c r="E374" s="100"/>
      <c r="F374" s="102"/>
      <c r="G374" s="102"/>
      <c r="H374" s="102"/>
      <c r="I374" s="102"/>
      <c r="J374" s="103"/>
      <c r="P374" s="110"/>
      <c r="Q374" s="111"/>
      <c r="R374" s="111"/>
      <c r="S374" s="111"/>
      <c r="T374" s="112"/>
      <c r="V374" s="103" t="s">
        <v>1135</v>
      </c>
      <c r="W374" s="103" t="s">
        <v>1237</v>
      </c>
      <c r="X374" s="103" t="s">
        <v>130</v>
      </c>
      <c r="Y374" s="103" t="s">
        <v>1238</v>
      </c>
      <c r="Z374" s="104" t="s">
        <v>61</v>
      </c>
    </row>
    <row r="375" spans="2:26" x14ac:dyDescent="0.25">
      <c r="B375" s="100"/>
      <c r="C375" s="101"/>
      <c r="D375" s="100"/>
      <c r="E375" s="100"/>
      <c r="F375" s="102"/>
      <c r="G375" s="102"/>
      <c r="H375" s="102"/>
      <c r="I375" s="102"/>
      <c r="J375" s="103"/>
      <c r="P375" s="110"/>
      <c r="Q375" s="111"/>
      <c r="R375" s="111"/>
      <c r="S375" s="111"/>
      <c r="T375" s="112"/>
      <c r="V375" s="103" t="s">
        <v>1135</v>
      </c>
      <c r="W375" s="103" t="s">
        <v>1244</v>
      </c>
      <c r="X375" s="103" t="s">
        <v>130</v>
      </c>
      <c r="Y375" s="103" t="s">
        <v>1245</v>
      </c>
      <c r="Z375" s="104" t="s">
        <v>61</v>
      </c>
    </row>
    <row r="376" spans="2:26" x14ac:dyDescent="0.25">
      <c r="B376" s="100"/>
      <c r="C376" s="101"/>
      <c r="D376" s="100"/>
      <c r="E376" s="100"/>
      <c r="F376" s="102"/>
      <c r="G376" s="102"/>
      <c r="H376" s="102"/>
      <c r="I376" s="102"/>
      <c r="J376" s="103"/>
      <c r="P376" s="110"/>
      <c r="Q376" s="111"/>
      <c r="R376" s="111"/>
      <c r="S376" s="111"/>
      <c r="T376" s="112"/>
      <c r="V376" s="103" t="s">
        <v>1135</v>
      </c>
      <c r="W376" s="103" t="s">
        <v>1183</v>
      </c>
      <c r="X376" s="103" t="s">
        <v>130</v>
      </c>
      <c r="Y376" s="103" t="s">
        <v>1184</v>
      </c>
      <c r="Z376" s="104" t="s">
        <v>61</v>
      </c>
    </row>
    <row r="377" spans="2:26" x14ac:dyDescent="0.25">
      <c r="B377" s="100"/>
      <c r="C377" s="101"/>
      <c r="D377" s="100"/>
      <c r="E377" s="100"/>
      <c r="F377" s="102"/>
      <c r="G377" s="102"/>
      <c r="H377" s="102"/>
      <c r="I377" s="102"/>
      <c r="J377" s="103"/>
      <c r="P377" s="110"/>
      <c r="Q377" s="111"/>
      <c r="R377" s="111"/>
      <c r="S377" s="111"/>
      <c r="T377" s="112"/>
      <c r="V377" s="103" t="s">
        <v>1135</v>
      </c>
      <c r="W377" s="103" t="s">
        <v>1136</v>
      </c>
      <c r="X377" s="103" t="s">
        <v>130</v>
      </c>
      <c r="Y377" s="103" t="s">
        <v>1137</v>
      </c>
      <c r="Z377" s="104" t="s">
        <v>61</v>
      </c>
    </row>
    <row r="378" spans="2:26" x14ac:dyDescent="0.25">
      <c r="B378" s="100"/>
      <c r="C378" s="101"/>
      <c r="D378" s="100"/>
      <c r="E378" s="100"/>
      <c r="F378" s="102"/>
      <c r="G378" s="102"/>
      <c r="H378" s="102"/>
      <c r="I378" s="102"/>
      <c r="J378" s="103"/>
      <c r="P378" s="110"/>
      <c r="Q378" s="111"/>
      <c r="R378" s="111"/>
      <c r="S378" s="111"/>
      <c r="T378" s="112"/>
      <c r="V378" s="103" t="s">
        <v>1135</v>
      </c>
      <c r="W378" s="103" t="s">
        <v>1389</v>
      </c>
      <c r="X378" s="103" t="s">
        <v>130</v>
      </c>
      <c r="Y378" s="103" t="s">
        <v>1390</v>
      </c>
      <c r="Z378" s="104" t="s">
        <v>61</v>
      </c>
    </row>
    <row r="379" spans="2:26" x14ac:dyDescent="0.25">
      <c r="B379" s="100"/>
      <c r="C379" s="101"/>
      <c r="D379" s="100"/>
      <c r="E379" s="100"/>
      <c r="F379" s="102"/>
      <c r="G379" s="102"/>
      <c r="H379" s="102"/>
      <c r="I379" s="102"/>
      <c r="J379" s="103"/>
      <c r="P379" s="110"/>
      <c r="Q379" s="111"/>
      <c r="R379" s="111"/>
      <c r="S379" s="111"/>
      <c r="T379" s="112"/>
      <c r="V379" s="103" t="s">
        <v>1135</v>
      </c>
      <c r="W379" s="103" t="s">
        <v>1732</v>
      </c>
      <c r="X379" s="103" t="s">
        <v>138</v>
      </c>
      <c r="Y379" s="103" t="s">
        <v>1733</v>
      </c>
      <c r="Z379" s="104" t="s">
        <v>61</v>
      </c>
    </row>
    <row r="380" spans="2:26" x14ac:dyDescent="0.25">
      <c r="B380" s="100"/>
      <c r="C380" s="101"/>
      <c r="D380" s="100"/>
      <c r="E380" s="100"/>
      <c r="F380" s="102"/>
      <c r="G380" s="102"/>
      <c r="H380" s="102"/>
      <c r="I380" s="102"/>
      <c r="J380" s="103"/>
      <c r="P380" s="110"/>
      <c r="Q380" s="111"/>
      <c r="R380" s="111"/>
      <c r="S380" s="111"/>
      <c r="T380" s="112"/>
      <c r="V380" s="103" t="s">
        <v>1135</v>
      </c>
      <c r="W380" s="103" t="s">
        <v>1466</v>
      </c>
      <c r="X380" s="103" t="s">
        <v>172</v>
      </c>
      <c r="Y380" s="103" t="s">
        <v>1734</v>
      </c>
      <c r="Z380" s="104" t="s">
        <v>61</v>
      </c>
    </row>
    <row r="381" spans="2:26" x14ac:dyDescent="0.25">
      <c r="B381" s="100"/>
      <c r="C381" s="101"/>
      <c r="D381" s="100"/>
      <c r="E381" s="100"/>
      <c r="F381" s="102"/>
      <c r="G381" s="102"/>
      <c r="H381" s="102"/>
      <c r="I381" s="102"/>
      <c r="J381" s="103"/>
      <c r="P381" s="110"/>
      <c r="Q381" s="111"/>
      <c r="R381" s="111"/>
      <c r="S381" s="111"/>
      <c r="T381" s="112"/>
      <c r="V381" s="103" t="s">
        <v>1135</v>
      </c>
      <c r="W381" s="103" t="s">
        <v>1473</v>
      </c>
      <c r="X381" s="103" t="s">
        <v>172</v>
      </c>
      <c r="Y381" s="103" t="s">
        <v>1735</v>
      </c>
      <c r="Z381" s="104" t="s">
        <v>61</v>
      </c>
    </row>
    <row r="382" spans="2:26" x14ac:dyDescent="0.25">
      <c r="B382" s="100"/>
      <c r="C382" s="101"/>
      <c r="D382" s="100"/>
      <c r="E382" s="100"/>
      <c r="F382" s="102"/>
      <c r="G382" s="102"/>
      <c r="H382" s="102"/>
      <c r="I382" s="102"/>
      <c r="J382" s="103"/>
      <c r="P382" s="110"/>
      <c r="Q382" s="111"/>
      <c r="R382" s="111"/>
      <c r="S382" s="111"/>
      <c r="T382" s="112"/>
      <c r="V382" s="103" t="s">
        <v>1135</v>
      </c>
      <c r="W382" s="103" t="s">
        <v>1207</v>
      </c>
      <c r="X382" s="103" t="s">
        <v>187</v>
      </c>
      <c r="Y382" s="103" t="s">
        <v>1208</v>
      </c>
      <c r="Z382" s="104" t="s">
        <v>61</v>
      </c>
    </row>
    <row r="383" spans="2:26" x14ac:dyDescent="0.25">
      <c r="B383" s="100"/>
      <c r="C383" s="101"/>
      <c r="D383" s="100"/>
      <c r="E383" s="100"/>
      <c r="F383" s="102"/>
      <c r="G383" s="102"/>
      <c r="H383" s="102"/>
      <c r="I383" s="102"/>
      <c r="J383" s="103"/>
      <c r="P383" s="110"/>
      <c r="Q383" s="111"/>
      <c r="R383" s="111"/>
      <c r="S383" s="111"/>
      <c r="T383" s="112"/>
      <c r="V383" s="103" t="s">
        <v>1135</v>
      </c>
      <c r="W383" s="103" t="s">
        <v>1396</v>
      </c>
      <c r="X383" s="103" t="s">
        <v>130</v>
      </c>
      <c r="Y383" s="103" t="s">
        <v>1397</v>
      </c>
      <c r="Z383" s="104" t="s">
        <v>61</v>
      </c>
    </row>
    <row r="384" spans="2:26" x14ac:dyDescent="0.25">
      <c r="B384" s="100"/>
      <c r="C384" s="101"/>
      <c r="D384" s="100"/>
      <c r="E384" s="100"/>
      <c r="F384" s="102"/>
      <c r="G384" s="102"/>
      <c r="H384" s="102"/>
      <c r="I384" s="102"/>
      <c r="J384" s="103"/>
      <c r="P384" s="110"/>
      <c r="Q384" s="111"/>
      <c r="R384" s="111"/>
      <c r="S384" s="111"/>
      <c r="T384" s="112"/>
      <c r="V384" s="103" t="s">
        <v>1135</v>
      </c>
      <c r="W384" s="103" t="s">
        <v>1496</v>
      </c>
      <c r="X384" s="103" t="s">
        <v>172</v>
      </c>
      <c r="Y384" s="103" t="s">
        <v>1736</v>
      </c>
      <c r="Z384" s="104" t="s">
        <v>61</v>
      </c>
    </row>
    <row r="385" spans="2:26" x14ac:dyDescent="0.25">
      <c r="B385" s="100"/>
      <c r="C385" s="101"/>
      <c r="D385" s="100"/>
      <c r="E385" s="100"/>
      <c r="F385" s="102"/>
      <c r="G385" s="102"/>
      <c r="H385" s="102"/>
      <c r="I385" s="102"/>
      <c r="J385" s="103"/>
      <c r="P385" s="110"/>
      <c r="Q385" s="111"/>
      <c r="R385" s="111"/>
      <c r="S385" s="111"/>
      <c r="T385" s="112"/>
      <c r="V385" s="103" t="s">
        <v>1135</v>
      </c>
      <c r="W385" s="103" t="s">
        <v>1251</v>
      </c>
      <c r="X385" s="103" t="s">
        <v>130</v>
      </c>
      <c r="Y385" s="103" t="s">
        <v>1252</v>
      </c>
      <c r="Z385" s="104" t="s">
        <v>61</v>
      </c>
    </row>
    <row r="386" spans="2:26" x14ac:dyDescent="0.25">
      <c r="B386" s="100"/>
      <c r="C386" s="101"/>
      <c r="D386" s="100"/>
      <c r="E386" s="100"/>
      <c r="F386" s="102"/>
      <c r="G386" s="102"/>
      <c r="H386" s="102"/>
      <c r="I386" s="102"/>
      <c r="J386" s="103"/>
      <c r="P386" s="110"/>
      <c r="Q386" s="111"/>
      <c r="R386" s="111"/>
      <c r="S386" s="111"/>
      <c r="T386" s="112"/>
      <c r="V386" s="103" t="s">
        <v>1135</v>
      </c>
      <c r="W386" s="103" t="s">
        <v>1402</v>
      </c>
      <c r="X386" s="103" t="s">
        <v>130</v>
      </c>
      <c r="Y386" s="103" t="s">
        <v>1403</v>
      </c>
      <c r="Z386" s="104" t="s">
        <v>61</v>
      </c>
    </row>
    <row r="387" spans="2:26" x14ac:dyDescent="0.25">
      <c r="B387" s="100"/>
      <c r="C387" s="101"/>
      <c r="D387" s="100"/>
      <c r="E387" s="100"/>
      <c r="F387" s="102"/>
      <c r="G387" s="102"/>
      <c r="H387" s="102"/>
      <c r="I387" s="102"/>
      <c r="J387" s="103"/>
      <c r="P387" s="110"/>
      <c r="Q387" s="111"/>
      <c r="R387" s="111"/>
      <c r="S387" s="111"/>
      <c r="T387" s="112"/>
      <c r="V387" s="103" t="s">
        <v>1135</v>
      </c>
      <c r="W387" s="103" t="s">
        <v>1410</v>
      </c>
      <c r="X387" s="103" t="s">
        <v>130</v>
      </c>
      <c r="Y387" s="103" t="s">
        <v>1411</v>
      </c>
      <c r="Z387" s="104" t="s">
        <v>61</v>
      </c>
    </row>
    <row r="388" spans="2:26" x14ac:dyDescent="0.25">
      <c r="B388" s="100"/>
      <c r="C388" s="101"/>
      <c r="D388" s="100"/>
      <c r="E388" s="100"/>
      <c r="F388" s="102"/>
      <c r="G388" s="102"/>
      <c r="H388" s="102"/>
      <c r="I388" s="102"/>
      <c r="J388" s="103"/>
      <c r="P388" s="110"/>
      <c r="Q388" s="111"/>
      <c r="R388" s="111"/>
      <c r="S388" s="111"/>
      <c r="T388" s="112"/>
      <c r="V388" s="103" t="s">
        <v>1135</v>
      </c>
      <c r="W388" s="103" t="s">
        <v>1574</v>
      </c>
      <c r="X388" s="103" t="s">
        <v>130</v>
      </c>
      <c r="Y388" s="103" t="s">
        <v>1575</v>
      </c>
      <c r="Z388" s="104" t="s">
        <v>61</v>
      </c>
    </row>
    <row r="389" spans="2:26" x14ac:dyDescent="0.25">
      <c r="B389" s="100"/>
      <c r="C389" s="101"/>
      <c r="D389" s="100"/>
      <c r="E389" s="100"/>
      <c r="F389" s="102"/>
      <c r="G389" s="102"/>
      <c r="H389" s="102"/>
      <c r="I389" s="102"/>
      <c r="J389" s="103"/>
      <c r="P389" s="110"/>
      <c r="Q389" s="111"/>
      <c r="R389" s="111"/>
      <c r="S389" s="111"/>
      <c r="T389" s="112"/>
      <c r="V389" s="103" t="s">
        <v>1135</v>
      </c>
      <c r="W389" s="103" t="s">
        <v>1515</v>
      </c>
      <c r="X389" s="103" t="s">
        <v>130</v>
      </c>
      <c r="Y389" s="103" t="s">
        <v>1581</v>
      </c>
      <c r="Z389" s="104" t="s">
        <v>61</v>
      </c>
    </row>
    <row r="390" spans="2:26" x14ac:dyDescent="0.25">
      <c r="B390" s="100"/>
      <c r="C390" s="101"/>
      <c r="D390" s="100"/>
      <c r="E390" s="100"/>
      <c r="F390" s="102"/>
      <c r="G390" s="102"/>
      <c r="H390" s="102"/>
      <c r="I390" s="102"/>
      <c r="J390" s="103"/>
      <c r="P390" s="110"/>
      <c r="Q390" s="111"/>
      <c r="R390" s="111"/>
      <c r="S390" s="111"/>
      <c r="T390" s="112"/>
      <c r="V390" s="103" t="s">
        <v>1135</v>
      </c>
      <c r="W390" s="103" t="s">
        <v>1737</v>
      </c>
      <c r="X390" s="103" t="s">
        <v>187</v>
      </c>
      <c r="Y390" s="103" t="s">
        <v>1738</v>
      </c>
      <c r="Z390" s="104" t="s">
        <v>61</v>
      </c>
    </row>
    <row r="391" spans="2:26" x14ac:dyDescent="0.25">
      <c r="B391" s="100"/>
      <c r="C391" s="101"/>
      <c r="D391" s="100"/>
      <c r="E391" s="100"/>
      <c r="F391" s="102"/>
      <c r="G391" s="102"/>
      <c r="H391" s="102"/>
      <c r="I391" s="102"/>
      <c r="J391" s="103"/>
      <c r="P391" s="110"/>
      <c r="Q391" s="111"/>
      <c r="R391" s="111"/>
      <c r="S391" s="111"/>
      <c r="T391" s="112"/>
      <c r="V391" s="103" t="s">
        <v>1135</v>
      </c>
      <c r="W391" s="103" t="s">
        <v>1508</v>
      </c>
      <c r="X391" s="103" t="s">
        <v>130</v>
      </c>
      <c r="Y391" s="103" t="s">
        <v>1509</v>
      </c>
      <c r="Z391" s="104" t="s">
        <v>61</v>
      </c>
    </row>
    <row r="392" spans="2:26" x14ac:dyDescent="0.25">
      <c r="B392" s="100"/>
      <c r="C392" s="101"/>
      <c r="D392" s="100"/>
      <c r="E392" s="100"/>
      <c r="F392" s="102"/>
      <c r="G392" s="102"/>
      <c r="H392" s="102"/>
      <c r="I392" s="102"/>
      <c r="J392" s="103"/>
      <c r="P392" s="110"/>
      <c r="Q392" s="111"/>
      <c r="R392" s="111"/>
      <c r="S392" s="111"/>
      <c r="T392" s="112"/>
      <c r="V392" s="103" t="s">
        <v>1135</v>
      </c>
      <c r="W392" s="103" t="s">
        <v>1530</v>
      </c>
      <c r="X392" s="103" t="s">
        <v>172</v>
      </c>
      <c r="Y392" s="103" t="s">
        <v>1739</v>
      </c>
      <c r="Z392" s="104" t="s">
        <v>61</v>
      </c>
    </row>
    <row r="393" spans="2:26" x14ac:dyDescent="0.25">
      <c r="B393" s="100"/>
      <c r="C393" s="101"/>
      <c r="D393" s="100"/>
      <c r="E393" s="100"/>
      <c r="F393" s="102"/>
      <c r="G393" s="102"/>
      <c r="H393" s="102"/>
      <c r="I393" s="102"/>
      <c r="J393" s="103"/>
      <c r="P393" s="110"/>
      <c r="Q393" s="111"/>
      <c r="R393" s="111"/>
      <c r="S393" s="111"/>
      <c r="T393" s="112"/>
      <c r="V393" s="103" t="s">
        <v>1135</v>
      </c>
      <c r="W393" s="103" t="s">
        <v>1516</v>
      </c>
      <c r="X393" s="103" t="s">
        <v>130</v>
      </c>
      <c r="Y393" s="103" t="s">
        <v>1517</v>
      </c>
      <c r="Z393" s="104" t="s">
        <v>61</v>
      </c>
    </row>
    <row r="394" spans="2:26" x14ac:dyDescent="0.25">
      <c r="B394" s="100"/>
      <c r="C394" s="101"/>
      <c r="D394" s="100"/>
      <c r="E394" s="100"/>
      <c r="F394" s="102"/>
      <c r="G394" s="102"/>
      <c r="H394" s="102"/>
      <c r="I394" s="102"/>
      <c r="J394" s="103"/>
      <c r="P394" s="110"/>
      <c r="Q394" s="111"/>
      <c r="R394" s="111"/>
      <c r="S394" s="111"/>
      <c r="T394" s="112"/>
      <c r="V394" s="103" t="s">
        <v>1135</v>
      </c>
      <c r="W394" s="103" t="s">
        <v>1417</v>
      </c>
      <c r="X394" s="103" t="s">
        <v>130</v>
      </c>
      <c r="Y394" s="103" t="s">
        <v>1418</v>
      </c>
      <c r="Z394" s="104" t="s">
        <v>61</v>
      </c>
    </row>
    <row r="395" spans="2:26" x14ac:dyDescent="0.25">
      <c r="B395" s="100"/>
      <c r="C395" s="101"/>
      <c r="D395" s="100"/>
      <c r="E395" s="100"/>
      <c r="F395" s="102"/>
      <c r="G395" s="102"/>
      <c r="H395" s="102"/>
      <c r="I395" s="102"/>
      <c r="J395" s="103"/>
      <c r="P395" s="110"/>
      <c r="Q395" s="111"/>
      <c r="R395" s="111"/>
      <c r="S395" s="111"/>
      <c r="T395" s="112"/>
      <c r="V395" s="103" t="s">
        <v>1135</v>
      </c>
      <c r="W395" s="103" t="s">
        <v>1424</v>
      </c>
      <c r="X395" s="103" t="s">
        <v>130</v>
      </c>
      <c r="Y395" s="103" t="s">
        <v>1425</v>
      </c>
      <c r="Z395" s="104" t="s">
        <v>61</v>
      </c>
    </row>
    <row r="396" spans="2:26" x14ac:dyDescent="0.25">
      <c r="B396" s="100"/>
      <c r="C396" s="101"/>
      <c r="D396" s="100"/>
      <c r="E396" s="100"/>
      <c r="F396" s="102"/>
      <c r="G396" s="102"/>
      <c r="H396" s="102"/>
      <c r="I396" s="102"/>
      <c r="J396" s="103"/>
      <c r="P396" s="110"/>
      <c r="Q396" s="111"/>
      <c r="R396" s="111"/>
      <c r="S396" s="111"/>
      <c r="T396" s="112"/>
      <c r="V396" s="103" t="s">
        <v>1135</v>
      </c>
      <c r="W396" s="103" t="s">
        <v>1143</v>
      </c>
      <c r="X396" s="103" t="s">
        <v>130</v>
      </c>
      <c r="Y396" s="103" t="s">
        <v>1144</v>
      </c>
      <c r="Z396" s="104" t="s">
        <v>61</v>
      </c>
    </row>
    <row r="397" spans="2:26" x14ac:dyDescent="0.25">
      <c r="B397" s="100"/>
      <c r="C397" s="101"/>
      <c r="D397" s="100"/>
      <c r="E397" s="100"/>
      <c r="F397" s="102"/>
      <c r="G397" s="102"/>
      <c r="H397" s="102"/>
      <c r="I397" s="102"/>
      <c r="J397" s="103"/>
      <c r="P397" s="110"/>
      <c r="Q397" s="111"/>
      <c r="R397" s="111"/>
      <c r="S397" s="111"/>
      <c r="T397" s="112"/>
      <c r="V397" s="103" t="s">
        <v>1135</v>
      </c>
      <c r="W397" s="103" t="s">
        <v>1453</v>
      </c>
      <c r="X397" s="103" t="s">
        <v>130</v>
      </c>
      <c r="Y397" s="103" t="s">
        <v>1454</v>
      </c>
      <c r="Z397" s="104" t="s">
        <v>61</v>
      </c>
    </row>
    <row r="398" spans="2:26" x14ac:dyDescent="0.25">
      <c r="B398" s="100"/>
      <c r="C398" s="101"/>
      <c r="D398" s="100"/>
      <c r="E398" s="100"/>
      <c r="F398" s="102"/>
      <c r="G398" s="102"/>
      <c r="H398" s="102"/>
      <c r="I398" s="102"/>
      <c r="J398" s="103"/>
      <c r="P398" s="110"/>
      <c r="Q398" s="111"/>
      <c r="R398" s="111"/>
      <c r="S398" s="111"/>
      <c r="T398" s="112"/>
      <c r="V398" s="103" t="s">
        <v>1135</v>
      </c>
      <c r="W398" s="103" t="s">
        <v>1460</v>
      </c>
      <c r="X398" s="103" t="s">
        <v>130</v>
      </c>
      <c r="Y398" s="103" t="s">
        <v>1461</v>
      </c>
      <c r="Z398" s="104" t="s">
        <v>61</v>
      </c>
    </row>
    <row r="399" spans="2:26" x14ac:dyDescent="0.25">
      <c r="B399" s="100"/>
      <c r="C399" s="101"/>
      <c r="D399" s="100"/>
      <c r="E399" s="100"/>
      <c r="F399" s="102"/>
      <c r="G399" s="102"/>
      <c r="H399" s="102"/>
      <c r="I399" s="102"/>
      <c r="J399" s="103"/>
      <c r="P399" s="110"/>
      <c r="Q399" s="111"/>
      <c r="R399" s="111"/>
      <c r="S399" s="111"/>
      <c r="T399" s="112"/>
      <c r="V399" s="103" t="s">
        <v>1135</v>
      </c>
      <c r="W399" s="103" t="s">
        <v>1597</v>
      </c>
      <c r="X399" s="103" t="s">
        <v>172</v>
      </c>
      <c r="Y399" s="103" t="s">
        <v>1740</v>
      </c>
      <c r="Z399" s="104" t="s">
        <v>61</v>
      </c>
    </row>
    <row r="400" spans="2:26" x14ac:dyDescent="0.25">
      <c r="B400" s="100"/>
      <c r="C400" s="101"/>
      <c r="D400" s="100"/>
      <c r="E400" s="100"/>
      <c r="F400" s="102"/>
      <c r="G400" s="102"/>
      <c r="H400" s="102"/>
      <c r="I400" s="102"/>
      <c r="J400" s="103"/>
      <c r="P400" s="110"/>
      <c r="Q400" s="111"/>
      <c r="R400" s="111"/>
      <c r="S400" s="111"/>
      <c r="T400" s="112"/>
      <c r="V400" s="103" t="s">
        <v>1135</v>
      </c>
      <c r="W400" s="103" t="s">
        <v>1612</v>
      </c>
      <c r="X400" s="103" t="s">
        <v>172</v>
      </c>
      <c r="Y400" s="103" t="s">
        <v>1741</v>
      </c>
      <c r="Z400" s="104" t="s">
        <v>61</v>
      </c>
    </row>
    <row r="401" spans="2:26" x14ac:dyDescent="0.25">
      <c r="B401" s="100"/>
      <c r="C401" s="101"/>
      <c r="D401" s="100"/>
      <c r="E401" s="100"/>
      <c r="F401" s="102"/>
      <c r="G401" s="102"/>
      <c r="H401" s="102"/>
      <c r="I401" s="102"/>
      <c r="J401" s="103"/>
      <c r="P401" s="110"/>
      <c r="Q401" s="111"/>
      <c r="R401" s="111"/>
      <c r="S401" s="111"/>
      <c r="T401" s="112"/>
      <c r="V401" s="103" t="s">
        <v>1135</v>
      </c>
      <c r="W401" s="103" t="s">
        <v>1742</v>
      </c>
      <c r="X401" s="103" t="s">
        <v>187</v>
      </c>
      <c r="Y401" s="103" t="s">
        <v>1743</v>
      </c>
      <c r="Z401" s="104" t="s">
        <v>61</v>
      </c>
    </row>
    <row r="402" spans="2:26" x14ac:dyDescent="0.25">
      <c r="B402" s="100"/>
      <c r="C402" s="101"/>
      <c r="D402" s="100"/>
      <c r="E402" s="100"/>
      <c r="F402" s="102"/>
      <c r="G402" s="102"/>
      <c r="H402" s="102"/>
      <c r="I402" s="102"/>
      <c r="J402" s="103"/>
      <c r="P402" s="110"/>
      <c r="Q402" s="111"/>
      <c r="R402" s="111"/>
      <c r="S402" s="111"/>
      <c r="T402" s="112"/>
      <c r="V402" s="103" t="s">
        <v>1135</v>
      </c>
      <c r="W402" s="103" t="s">
        <v>1625</v>
      </c>
      <c r="X402" s="103" t="s">
        <v>172</v>
      </c>
      <c r="Y402" s="103" t="s">
        <v>1744</v>
      </c>
      <c r="Z402" s="104" t="s">
        <v>61</v>
      </c>
    </row>
    <row r="403" spans="2:26" x14ac:dyDescent="0.25">
      <c r="B403" s="100"/>
      <c r="C403" s="101"/>
      <c r="D403" s="100"/>
      <c r="E403" s="100"/>
      <c r="F403" s="102"/>
      <c r="G403" s="102"/>
      <c r="H403" s="102"/>
      <c r="I403" s="102"/>
      <c r="J403" s="103"/>
      <c r="P403" s="110"/>
      <c r="Q403" s="111"/>
      <c r="R403" s="111"/>
      <c r="S403" s="111"/>
      <c r="T403" s="112"/>
      <c r="V403" s="103" t="s">
        <v>1135</v>
      </c>
      <c r="W403" s="103" t="s">
        <v>1199</v>
      </c>
      <c r="X403" s="103" t="s">
        <v>130</v>
      </c>
      <c r="Y403" s="103" t="s">
        <v>1200</v>
      </c>
      <c r="Z403" s="104" t="s">
        <v>61</v>
      </c>
    </row>
    <row r="404" spans="2:26" x14ac:dyDescent="0.25">
      <c r="B404" s="100"/>
      <c r="C404" s="101"/>
      <c r="D404" s="100"/>
      <c r="E404" s="100"/>
      <c r="F404" s="102"/>
      <c r="G404" s="102"/>
      <c r="H404" s="102"/>
      <c r="I404" s="102"/>
      <c r="J404" s="103"/>
      <c r="P404" s="110"/>
      <c r="Q404" s="111"/>
      <c r="R404" s="111"/>
      <c r="S404" s="111"/>
      <c r="T404" s="112"/>
      <c r="V404" s="103" t="s">
        <v>1135</v>
      </c>
      <c r="W404" s="103" t="s">
        <v>1634</v>
      </c>
      <c r="X404" s="103" t="s">
        <v>172</v>
      </c>
      <c r="Y404" s="103" t="s">
        <v>1745</v>
      </c>
      <c r="Z404" s="104" t="s">
        <v>61</v>
      </c>
    </row>
    <row r="405" spans="2:26" x14ac:dyDescent="0.25">
      <c r="B405" s="100"/>
      <c r="C405" s="101"/>
      <c r="D405" s="100"/>
      <c r="E405" s="100"/>
      <c r="F405" s="102"/>
      <c r="G405" s="102"/>
      <c r="H405" s="102"/>
      <c r="I405" s="102"/>
      <c r="J405" s="103"/>
      <c r="P405" s="110"/>
      <c r="Q405" s="111"/>
      <c r="R405" s="111"/>
      <c r="S405" s="111"/>
      <c r="T405" s="112"/>
      <c r="V405" s="103" t="s">
        <v>1135</v>
      </c>
      <c r="W405" s="103" t="s">
        <v>1587</v>
      </c>
      <c r="X405" s="103" t="s">
        <v>130</v>
      </c>
      <c r="Y405" s="103" t="s">
        <v>1588</v>
      </c>
      <c r="Z405" s="104" t="s">
        <v>61</v>
      </c>
    </row>
    <row r="406" spans="2:26" x14ac:dyDescent="0.25">
      <c r="B406" s="100"/>
      <c r="C406" s="101"/>
      <c r="D406" s="100"/>
      <c r="E406" s="100"/>
      <c r="F406" s="102"/>
      <c r="G406" s="102"/>
      <c r="H406" s="102"/>
      <c r="I406" s="102"/>
      <c r="J406" s="103"/>
      <c r="P406" s="110"/>
      <c r="Q406" s="111"/>
      <c r="R406" s="111"/>
      <c r="S406" s="111"/>
      <c r="T406" s="112"/>
      <c r="V406" s="103" t="s">
        <v>1135</v>
      </c>
      <c r="W406" s="103" t="s">
        <v>1467</v>
      </c>
      <c r="X406" s="103" t="s">
        <v>130</v>
      </c>
      <c r="Y406" s="103" t="s">
        <v>1468</v>
      </c>
      <c r="Z406" s="104" t="s">
        <v>61</v>
      </c>
    </row>
    <row r="407" spans="2:26" x14ac:dyDescent="0.25">
      <c r="B407" s="100"/>
      <c r="C407" s="101"/>
      <c r="D407" s="100"/>
      <c r="E407" s="100"/>
      <c r="F407" s="102"/>
      <c r="G407" s="102"/>
      <c r="H407" s="102"/>
      <c r="I407" s="102"/>
      <c r="J407" s="103"/>
      <c r="P407" s="110"/>
      <c r="Q407" s="111"/>
      <c r="R407" s="111"/>
      <c r="S407" s="111"/>
      <c r="T407" s="112"/>
      <c r="V407" s="103" t="s">
        <v>1135</v>
      </c>
      <c r="W407" s="103" t="s">
        <v>1152</v>
      </c>
      <c r="X407" s="103" t="s">
        <v>130</v>
      </c>
      <c r="Y407" s="103" t="s">
        <v>1153</v>
      </c>
      <c r="Z407" s="104" t="s">
        <v>61</v>
      </c>
    </row>
    <row r="408" spans="2:26" x14ac:dyDescent="0.25">
      <c r="B408" s="100"/>
      <c r="C408" s="101"/>
      <c r="D408" s="100"/>
      <c r="E408" s="100"/>
      <c r="F408" s="102"/>
      <c r="G408" s="102"/>
      <c r="H408" s="102"/>
      <c r="I408" s="102"/>
      <c r="J408" s="103"/>
      <c r="P408" s="110"/>
      <c r="Q408" s="111"/>
      <c r="R408" s="111"/>
      <c r="S408" s="111"/>
      <c r="T408" s="112"/>
      <c r="V408" s="103" t="s">
        <v>1135</v>
      </c>
      <c r="W408" s="103" t="s">
        <v>1592</v>
      </c>
      <c r="X408" s="103" t="s">
        <v>130</v>
      </c>
      <c r="Y408" s="103" t="s">
        <v>1593</v>
      </c>
      <c r="Z408" s="104" t="s">
        <v>61</v>
      </c>
    </row>
    <row r="409" spans="2:26" x14ac:dyDescent="0.25">
      <c r="B409" s="100"/>
      <c r="C409" s="101"/>
      <c r="D409" s="100"/>
      <c r="E409" s="100"/>
      <c r="F409" s="102"/>
      <c r="G409" s="102"/>
      <c r="H409" s="102"/>
      <c r="I409" s="102"/>
      <c r="J409" s="103"/>
      <c r="P409" s="110"/>
      <c r="Q409" s="111"/>
      <c r="R409" s="111"/>
      <c r="S409" s="111"/>
      <c r="T409" s="112"/>
      <c r="V409" s="103" t="s">
        <v>1135</v>
      </c>
      <c r="W409" s="103" t="s">
        <v>1598</v>
      </c>
      <c r="X409" s="103" t="s">
        <v>130</v>
      </c>
      <c r="Y409" s="103" t="s">
        <v>1599</v>
      </c>
      <c r="Z409" s="104" t="s">
        <v>61</v>
      </c>
    </row>
    <row r="410" spans="2:26" x14ac:dyDescent="0.25">
      <c r="B410" s="100"/>
      <c r="C410" s="101"/>
      <c r="D410" s="100"/>
      <c r="E410" s="100"/>
      <c r="F410" s="102"/>
      <c r="G410" s="102"/>
      <c r="H410" s="102"/>
      <c r="I410" s="102"/>
      <c r="J410" s="103"/>
      <c r="P410" s="110"/>
      <c r="Q410" s="111"/>
      <c r="R410" s="111"/>
      <c r="S410" s="111"/>
      <c r="T410" s="112"/>
      <c r="V410" s="103" t="s">
        <v>1135</v>
      </c>
      <c r="W410" s="103" t="s">
        <v>1523</v>
      </c>
      <c r="X410" s="103" t="s">
        <v>130</v>
      </c>
      <c r="Y410" s="103" t="s">
        <v>1524</v>
      </c>
      <c r="Z410" s="104" t="s">
        <v>61</v>
      </c>
    </row>
    <row r="411" spans="2:26" x14ac:dyDescent="0.25">
      <c r="B411" s="100"/>
      <c r="C411" s="101"/>
      <c r="D411" s="100"/>
      <c r="E411" s="100"/>
      <c r="F411" s="102"/>
      <c r="G411" s="102"/>
      <c r="H411" s="102"/>
      <c r="I411" s="102"/>
      <c r="J411" s="103"/>
      <c r="P411" s="110"/>
      <c r="Q411" s="111"/>
      <c r="R411" s="111"/>
      <c r="S411" s="111"/>
      <c r="T411" s="112"/>
      <c r="V411" s="103" t="s">
        <v>1135</v>
      </c>
      <c r="W411" s="103" t="s">
        <v>1531</v>
      </c>
      <c r="X411" s="103" t="s">
        <v>130</v>
      </c>
      <c r="Y411" s="103" t="s">
        <v>1532</v>
      </c>
      <c r="Z411" s="104" t="s">
        <v>61</v>
      </c>
    </row>
    <row r="412" spans="2:26" x14ac:dyDescent="0.25">
      <c r="B412" s="100"/>
      <c r="C412" s="101"/>
      <c r="D412" s="100"/>
      <c r="E412" s="100"/>
      <c r="F412" s="102"/>
      <c r="G412" s="102"/>
      <c r="H412" s="102"/>
      <c r="I412" s="102"/>
      <c r="J412" s="103"/>
      <c r="P412" s="110"/>
      <c r="Q412" s="111"/>
      <c r="R412" s="111"/>
      <c r="S412" s="111"/>
      <c r="T412" s="112"/>
      <c r="V412" s="103" t="s">
        <v>1135</v>
      </c>
      <c r="W412" s="103" t="s">
        <v>1681</v>
      </c>
      <c r="X412" s="103" t="s">
        <v>172</v>
      </c>
      <c r="Y412" s="103" t="s">
        <v>1746</v>
      </c>
      <c r="Z412" s="104" t="s">
        <v>61</v>
      </c>
    </row>
    <row r="413" spans="2:26" x14ac:dyDescent="0.25">
      <c r="B413" s="100"/>
      <c r="C413" s="101"/>
      <c r="D413" s="100"/>
      <c r="E413" s="100"/>
      <c r="F413" s="102"/>
      <c r="G413" s="102"/>
      <c r="H413" s="102"/>
      <c r="I413" s="102"/>
      <c r="J413" s="103"/>
      <c r="P413" s="110"/>
      <c r="Q413" s="111"/>
      <c r="R413" s="111"/>
      <c r="S413" s="111"/>
      <c r="T413" s="112"/>
      <c r="V413" s="103" t="s">
        <v>1135</v>
      </c>
      <c r="W413" s="103" t="s">
        <v>1605</v>
      </c>
      <c r="X413" s="103" t="s">
        <v>130</v>
      </c>
      <c r="Y413" s="103" t="s">
        <v>1606</v>
      </c>
      <c r="Z413" s="104" t="s">
        <v>61</v>
      </c>
    </row>
    <row r="414" spans="2:26" x14ac:dyDescent="0.25">
      <c r="B414" s="100"/>
      <c r="C414" s="101"/>
      <c r="D414" s="100"/>
      <c r="E414" s="100"/>
      <c r="F414" s="102"/>
      <c r="G414" s="102"/>
      <c r="H414" s="102"/>
      <c r="I414" s="102"/>
      <c r="J414" s="103"/>
      <c r="P414" s="110"/>
      <c r="Q414" s="111"/>
      <c r="R414" s="111"/>
      <c r="S414" s="111"/>
      <c r="T414" s="112"/>
      <c r="V414" s="103" t="s">
        <v>1135</v>
      </c>
      <c r="W414" s="103" t="s">
        <v>1613</v>
      </c>
      <c r="X414" s="103" t="s">
        <v>130</v>
      </c>
      <c r="Y414" s="103" t="s">
        <v>1614</v>
      </c>
      <c r="Z414" s="104" t="s">
        <v>61</v>
      </c>
    </row>
    <row r="415" spans="2:26" x14ac:dyDescent="0.25">
      <c r="B415" s="100"/>
      <c r="C415" s="101"/>
      <c r="D415" s="100"/>
      <c r="E415" s="100"/>
      <c r="F415" s="102"/>
      <c r="G415" s="102"/>
      <c r="H415" s="102"/>
      <c r="I415" s="102"/>
      <c r="J415" s="103"/>
      <c r="P415" s="110"/>
      <c r="Q415" s="111"/>
      <c r="R415" s="111"/>
      <c r="S415" s="111"/>
      <c r="T415" s="112"/>
      <c r="V415" s="103" t="s">
        <v>1135</v>
      </c>
      <c r="W415" s="103" t="s">
        <v>1192</v>
      </c>
      <c r="X415" s="103" t="s">
        <v>130</v>
      </c>
      <c r="Y415" s="103" t="s">
        <v>1193</v>
      </c>
      <c r="Z415" s="104" t="s">
        <v>61</v>
      </c>
    </row>
    <row r="416" spans="2:26" x14ac:dyDescent="0.25">
      <c r="B416" s="100"/>
      <c r="C416" s="101"/>
      <c r="D416" s="100"/>
      <c r="E416" s="100"/>
      <c r="F416" s="102"/>
      <c r="G416" s="102"/>
      <c r="H416" s="102"/>
      <c r="I416" s="102"/>
      <c r="J416" s="103"/>
      <c r="P416" s="110"/>
      <c r="Q416" s="111"/>
      <c r="R416" s="111"/>
      <c r="S416" s="111"/>
      <c r="T416" s="112"/>
      <c r="V416" s="103" t="s">
        <v>1135</v>
      </c>
      <c r="W416" s="103" t="s">
        <v>1714</v>
      </c>
      <c r="X416" s="103" t="s">
        <v>172</v>
      </c>
      <c r="Y416" s="103" t="s">
        <v>1747</v>
      </c>
      <c r="Z416" s="104" t="s">
        <v>61</v>
      </c>
    </row>
    <row r="417" spans="2:26" x14ac:dyDescent="0.25">
      <c r="B417" s="100"/>
      <c r="C417" s="101"/>
      <c r="D417" s="100"/>
      <c r="E417" s="100"/>
      <c r="F417" s="102"/>
      <c r="G417" s="102"/>
      <c r="H417" s="102"/>
      <c r="I417" s="102"/>
      <c r="J417" s="103"/>
      <c r="P417" s="110"/>
      <c r="Q417" s="111"/>
      <c r="R417" s="111"/>
      <c r="S417" s="111"/>
      <c r="T417" s="112"/>
      <c r="V417" s="104"/>
      <c r="W417" s="104"/>
      <c r="X417" s="104"/>
      <c r="Y417" s="104"/>
      <c r="Z417" s="104"/>
    </row>
    <row r="418" spans="2:26" x14ac:dyDescent="0.25">
      <c r="B418" s="100"/>
      <c r="C418" s="101"/>
      <c r="D418" s="100"/>
      <c r="E418" s="100"/>
      <c r="F418" s="102"/>
      <c r="G418" s="102"/>
      <c r="H418" s="102"/>
      <c r="I418" s="102"/>
      <c r="J418" s="103"/>
      <c r="P418" s="110"/>
      <c r="Q418" s="111"/>
      <c r="R418" s="111"/>
      <c r="S418" s="111"/>
      <c r="T418" s="112"/>
      <c r="V418" s="104"/>
      <c r="W418" s="104"/>
      <c r="X418" s="104"/>
      <c r="Y418" s="104"/>
      <c r="Z418" s="104"/>
    </row>
    <row r="419" spans="2:26" x14ac:dyDescent="0.25">
      <c r="B419" s="126"/>
      <c r="C419" s="127"/>
      <c r="D419" s="126"/>
      <c r="E419" s="126"/>
      <c r="F419" s="128"/>
      <c r="G419" s="128"/>
      <c r="H419" s="128"/>
      <c r="I419" s="128"/>
      <c r="J419" s="132"/>
      <c r="L419" s="125"/>
      <c r="M419" s="125"/>
      <c r="N419" s="125"/>
      <c r="O419" s="125"/>
      <c r="P419" s="129"/>
      <c r="Q419" s="130"/>
      <c r="R419" s="130"/>
      <c r="S419" s="130"/>
      <c r="T419" s="131"/>
      <c r="V419" s="105"/>
      <c r="W419" s="105"/>
      <c r="X419" s="105"/>
      <c r="Y419" s="105"/>
      <c r="Z419" s="105"/>
    </row>
    <row r="420" spans="2:26" x14ac:dyDescent="0.25">
      <c r="B420" s="100"/>
      <c r="C420" s="101"/>
      <c r="D420" s="100"/>
      <c r="E420" s="100"/>
      <c r="F420" s="102"/>
      <c r="G420" s="102"/>
      <c r="H420" s="102"/>
      <c r="I420" s="102"/>
      <c r="J420" s="103"/>
      <c r="P420" s="110"/>
      <c r="Q420" s="111"/>
      <c r="R420" s="111"/>
      <c r="S420" s="111"/>
      <c r="T420" s="112"/>
      <c r="V420" s="104"/>
      <c r="W420" s="104"/>
      <c r="X420" s="104"/>
      <c r="Y420" s="104"/>
      <c r="Z420" s="104"/>
    </row>
    <row r="421" spans="2:26" x14ac:dyDescent="0.25">
      <c r="B421" s="100"/>
      <c r="C421" s="101"/>
      <c r="D421" s="100"/>
      <c r="E421" s="100"/>
      <c r="F421" s="102"/>
      <c r="G421" s="102"/>
      <c r="H421" s="102"/>
      <c r="I421" s="102"/>
      <c r="J421" s="103"/>
      <c r="P421" s="110"/>
      <c r="Q421" s="111"/>
      <c r="R421" s="111"/>
      <c r="S421" s="111"/>
      <c r="T421" s="112"/>
      <c r="V421" s="103"/>
      <c r="W421" s="103"/>
      <c r="X421" s="103"/>
      <c r="Y421" s="103"/>
      <c r="Z421" s="104"/>
    </row>
    <row r="422" spans="2:26" x14ac:dyDescent="0.25">
      <c r="B422" s="100"/>
      <c r="C422" s="101"/>
      <c r="D422" s="100"/>
      <c r="E422" s="100"/>
      <c r="F422" s="102"/>
      <c r="G422" s="102"/>
      <c r="H422" s="102"/>
      <c r="I422" s="102"/>
      <c r="J422" s="103"/>
      <c r="P422" s="110"/>
      <c r="Q422" s="111"/>
      <c r="R422" s="111"/>
      <c r="S422" s="111"/>
      <c r="T422" s="112"/>
      <c r="V422" s="103"/>
      <c r="W422" s="103"/>
      <c r="X422" s="103"/>
      <c r="Y422" s="103"/>
      <c r="Z422" s="104"/>
    </row>
    <row r="423" spans="2:26" x14ac:dyDescent="0.25">
      <c r="B423" s="100"/>
      <c r="C423" s="101"/>
      <c r="D423" s="100"/>
      <c r="E423" s="100"/>
      <c r="F423" s="102"/>
      <c r="G423" s="102"/>
      <c r="H423" s="102"/>
      <c r="I423" s="102"/>
      <c r="J423" s="103"/>
      <c r="P423" s="110"/>
      <c r="Q423" s="111"/>
      <c r="R423" s="111"/>
      <c r="S423" s="111"/>
      <c r="T423" s="112"/>
      <c r="V423" s="103"/>
      <c r="W423" s="103"/>
      <c r="X423" s="103"/>
      <c r="Y423" s="103"/>
      <c r="Z423" s="104"/>
    </row>
    <row r="424" spans="2:26" x14ac:dyDescent="0.25">
      <c r="B424" s="100"/>
      <c r="C424" s="101"/>
      <c r="D424" s="100"/>
      <c r="E424" s="100"/>
      <c r="F424" s="102"/>
      <c r="G424" s="102"/>
      <c r="H424" s="102"/>
      <c r="I424" s="102"/>
      <c r="J424" s="103"/>
      <c r="P424" s="110"/>
      <c r="Q424" s="111"/>
      <c r="R424" s="111"/>
      <c r="S424" s="111"/>
      <c r="T424" s="112"/>
      <c r="V424" s="103"/>
      <c r="W424" s="103"/>
      <c r="X424" s="103"/>
      <c r="Y424" s="103"/>
      <c r="Z424" s="104"/>
    </row>
    <row r="425" spans="2:26" x14ac:dyDescent="0.25">
      <c r="B425" s="100"/>
      <c r="C425" s="101"/>
      <c r="D425" s="100"/>
      <c r="E425" s="100"/>
      <c r="F425" s="102"/>
      <c r="G425" s="102"/>
      <c r="H425" s="102"/>
      <c r="I425" s="102"/>
      <c r="J425" s="103"/>
      <c r="P425" s="110"/>
      <c r="Q425" s="111"/>
      <c r="R425" s="111"/>
      <c r="S425" s="111"/>
      <c r="T425" s="112"/>
      <c r="V425" s="103"/>
      <c r="W425" s="103"/>
      <c r="X425" s="103"/>
      <c r="Y425" s="103"/>
      <c r="Z425" s="104"/>
    </row>
    <row r="426" spans="2:26" x14ac:dyDescent="0.25">
      <c r="B426" s="100"/>
      <c r="C426" s="101"/>
      <c r="D426" s="100"/>
      <c r="E426" s="100"/>
      <c r="F426" s="102"/>
      <c r="G426" s="102"/>
      <c r="H426" s="102"/>
      <c r="I426" s="102"/>
      <c r="J426" s="103"/>
      <c r="P426" s="110"/>
      <c r="Q426" s="111"/>
      <c r="R426" s="111"/>
      <c r="S426" s="111"/>
      <c r="T426" s="112"/>
      <c r="V426" s="103"/>
      <c r="W426" s="103"/>
      <c r="X426" s="103"/>
      <c r="Y426" s="103"/>
      <c r="Z426" s="104"/>
    </row>
    <row r="427" spans="2:26" x14ac:dyDescent="0.25">
      <c r="B427" s="100"/>
      <c r="C427" s="101"/>
      <c r="D427" s="100"/>
      <c r="E427" s="100"/>
      <c r="F427" s="102"/>
      <c r="G427" s="102"/>
      <c r="H427" s="102"/>
      <c r="I427" s="102"/>
      <c r="J427" s="103"/>
      <c r="P427" s="110"/>
      <c r="Q427" s="111"/>
      <c r="R427" s="111"/>
      <c r="S427" s="111"/>
      <c r="T427" s="112"/>
      <c r="V427" s="103"/>
      <c r="W427" s="103"/>
      <c r="X427" s="103"/>
      <c r="Y427" s="103"/>
      <c r="Z427" s="104"/>
    </row>
    <row r="428" spans="2:26" x14ac:dyDescent="0.25">
      <c r="B428" s="100"/>
      <c r="C428" s="101"/>
      <c r="D428" s="100"/>
      <c r="E428" s="100"/>
      <c r="F428" s="102"/>
      <c r="G428" s="102"/>
      <c r="H428" s="102"/>
      <c r="I428" s="102"/>
      <c r="J428" s="103"/>
      <c r="P428" s="110"/>
      <c r="Q428" s="111"/>
      <c r="R428" s="111"/>
      <c r="S428" s="111"/>
      <c r="T428" s="112"/>
      <c r="V428" s="103"/>
      <c r="W428" s="103"/>
      <c r="X428" s="103"/>
      <c r="Y428" s="103"/>
      <c r="Z428" s="104"/>
    </row>
    <row r="429" spans="2:26" x14ac:dyDescent="0.25">
      <c r="B429" s="100"/>
      <c r="C429" s="101"/>
      <c r="D429" s="100"/>
      <c r="E429" s="100"/>
      <c r="F429" s="102"/>
      <c r="G429" s="102"/>
      <c r="H429" s="102"/>
      <c r="I429" s="102"/>
      <c r="J429" s="103"/>
      <c r="P429" s="110"/>
      <c r="Q429" s="111"/>
      <c r="R429" s="111"/>
      <c r="S429" s="111"/>
      <c r="T429" s="112"/>
      <c r="V429" s="103"/>
      <c r="W429" s="103"/>
      <c r="X429" s="103"/>
      <c r="Y429" s="103"/>
      <c r="Z429" s="104"/>
    </row>
    <row r="430" spans="2:26" x14ac:dyDescent="0.25">
      <c r="B430" s="100"/>
      <c r="C430" s="101"/>
      <c r="D430" s="100"/>
      <c r="E430" s="100"/>
      <c r="F430" s="102"/>
      <c r="G430" s="102"/>
      <c r="H430" s="102"/>
      <c r="I430" s="102"/>
      <c r="J430" s="103"/>
      <c r="P430" s="110"/>
      <c r="Q430" s="111"/>
      <c r="R430" s="111"/>
      <c r="S430" s="111"/>
      <c r="T430" s="112"/>
      <c r="V430" s="103"/>
      <c r="W430" s="103"/>
      <c r="X430" s="103"/>
      <c r="Y430" s="103"/>
      <c r="Z430" s="104"/>
    </row>
    <row r="431" spans="2:26" x14ac:dyDescent="0.25">
      <c r="B431" s="100"/>
      <c r="C431" s="101"/>
      <c r="D431" s="100"/>
      <c r="E431" s="100"/>
      <c r="F431" s="102"/>
      <c r="G431" s="102"/>
      <c r="H431" s="102"/>
      <c r="I431" s="102"/>
      <c r="J431" s="103"/>
      <c r="P431" s="110"/>
      <c r="Q431" s="111"/>
      <c r="R431" s="111"/>
      <c r="S431" s="111"/>
      <c r="T431" s="112"/>
      <c r="V431" s="103"/>
      <c r="W431" s="103"/>
      <c r="X431" s="103"/>
      <c r="Y431" s="103"/>
      <c r="Z431" s="104"/>
    </row>
    <row r="432" spans="2:26" x14ac:dyDescent="0.25">
      <c r="B432" s="100"/>
      <c r="C432" s="101"/>
      <c r="D432" s="100"/>
      <c r="E432" s="100"/>
      <c r="F432" s="102"/>
      <c r="G432" s="102"/>
      <c r="H432" s="102"/>
      <c r="I432" s="102"/>
      <c r="J432" s="103"/>
      <c r="P432" s="110"/>
      <c r="Q432" s="111"/>
      <c r="R432" s="111"/>
      <c r="S432" s="111"/>
      <c r="T432" s="112"/>
      <c r="V432" s="103"/>
      <c r="W432" s="103"/>
      <c r="X432" s="103"/>
      <c r="Y432" s="103"/>
      <c r="Z432" s="104"/>
    </row>
    <row r="433" spans="2:26" x14ac:dyDescent="0.25">
      <c r="B433" s="100"/>
      <c r="C433" s="101"/>
      <c r="D433" s="100"/>
      <c r="E433" s="100"/>
      <c r="F433" s="102"/>
      <c r="G433" s="102"/>
      <c r="H433" s="102"/>
      <c r="I433" s="102"/>
      <c r="J433" s="103"/>
      <c r="P433" s="110"/>
      <c r="Q433" s="111"/>
      <c r="R433" s="111"/>
      <c r="S433" s="111"/>
      <c r="T433" s="112"/>
      <c r="V433" s="103"/>
      <c r="W433" s="103"/>
      <c r="X433" s="103"/>
      <c r="Y433" s="103"/>
      <c r="Z433" s="104"/>
    </row>
    <row r="434" spans="2:26" x14ac:dyDescent="0.25">
      <c r="B434" s="100"/>
      <c r="C434" s="101"/>
      <c r="D434" s="100"/>
      <c r="E434" s="100"/>
      <c r="F434" s="102"/>
      <c r="G434" s="102"/>
      <c r="H434" s="102"/>
      <c r="I434" s="102"/>
      <c r="J434" s="103"/>
      <c r="P434" s="110"/>
      <c r="Q434" s="111"/>
      <c r="R434" s="111"/>
      <c r="S434" s="111"/>
      <c r="T434" s="112"/>
      <c r="V434" s="103"/>
      <c r="W434" s="103"/>
      <c r="X434" s="103"/>
      <c r="Y434" s="103"/>
      <c r="Z434" s="104"/>
    </row>
    <row r="435" spans="2:26" x14ac:dyDescent="0.25">
      <c r="B435" s="100"/>
      <c r="C435" s="101"/>
      <c r="D435" s="100"/>
      <c r="E435" s="100"/>
      <c r="F435" s="102"/>
      <c r="G435" s="102"/>
      <c r="H435" s="102"/>
      <c r="I435" s="102"/>
      <c r="J435" s="103"/>
      <c r="P435" s="110"/>
      <c r="Q435" s="111"/>
      <c r="R435" s="111"/>
      <c r="S435" s="111"/>
      <c r="T435" s="112"/>
      <c r="V435" s="103"/>
      <c r="W435" s="103"/>
      <c r="X435" s="103"/>
      <c r="Y435" s="103"/>
      <c r="Z435" s="104"/>
    </row>
    <row r="436" spans="2:26" x14ac:dyDescent="0.25">
      <c r="B436" s="100"/>
      <c r="C436" s="101"/>
      <c r="D436" s="100"/>
      <c r="E436" s="100"/>
      <c r="F436" s="102"/>
      <c r="G436" s="102"/>
      <c r="H436" s="102"/>
      <c r="I436" s="102"/>
      <c r="J436" s="103"/>
      <c r="P436" s="110"/>
      <c r="Q436" s="111"/>
      <c r="R436" s="111"/>
      <c r="S436" s="111"/>
      <c r="T436" s="112"/>
      <c r="V436" s="103"/>
      <c r="W436" s="103"/>
      <c r="X436" s="103"/>
      <c r="Y436" s="103"/>
      <c r="Z436" s="104"/>
    </row>
    <row r="437" spans="2:26" x14ac:dyDescent="0.25">
      <c r="B437" s="100"/>
      <c r="C437" s="101"/>
      <c r="D437" s="100"/>
      <c r="E437" s="100"/>
      <c r="F437" s="102"/>
      <c r="G437" s="102"/>
      <c r="H437" s="102"/>
      <c r="I437" s="102"/>
      <c r="J437" s="103"/>
      <c r="P437" s="110"/>
      <c r="Q437" s="111"/>
      <c r="R437" s="111"/>
      <c r="S437" s="111"/>
      <c r="T437" s="112"/>
      <c r="V437" s="103"/>
      <c r="W437" s="103"/>
      <c r="X437" s="103"/>
      <c r="Y437" s="103"/>
      <c r="Z437" s="104"/>
    </row>
    <row r="438" spans="2:26" x14ac:dyDescent="0.25">
      <c r="B438" s="100"/>
      <c r="C438" s="101"/>
      <c r="D438" s="100"/>
      <c r="E438" s="100"/>
      <c r="F438" s="102"/>
      <c r="G438" s="102"/>
      <c r="H438" s="102"/>
      <c r="I438" s="102"/>
      <c r="J438" s="103"/>
      <c r="P438" s="110"/>
      <c r="Q438" s="111"/>
      <c r="R438" s="111"/>
      <c r="S438" s="111"/>
      <c r="T438" s="112"/>
      <c r="V438" s="103"/>
      <c r="W438" s="103"/>
      <c r="X438" s="103"/>
      <c r="Y438" s="103"/>
      <c r="Z438" s="104"/>
    </row>
    <row r="439" spans="2:26" x14ac:dyDescent="0.25">
      <c r="B439" s="100"/>
      <c r="C439" s="101"/>
      <c r="D439" s="100"/>
      <c r="E439" s="100"/>
      <c r="F439" s="102"/>
      <c r="G439" s="102"/>
      <c r="H439" s="102"/>
      <c r="I439" s="102"/>
      <c r="J439" s="103"/>
      <c r="P439" s="110"/>
      <c r="Q439" s="111"/>
      <c r="R439" s="111"/>
      <c r="S439" s="111"/>
      <c r="T439" s="112"/>
      <c r="V439" s="103"/>
      <c r="W439" s="103"/>
      <c r="X439" s="103"/>
      <c r="Y439" s="103"/>
      <c r="Z439" s="104"/>
    </row>
    <row r="440" spans="2:26" x14ac:dyDescent="0.25">
      <c r="B440" s="100"/>
      <c r="C440" s="101"/>
      <c r="D440" s="100"/>
      <c r="E440" s="100"/>
      <c r="F440" s="102"/>
      <c r="G440" s="102"/>
      <c r="H440" s="102"/>
      <c r="I440" s="102"/>
      <c r="J440" s="103"/>
      <c r="P440" s="110"/>
      <c r="Q440" s="111"/>
      <c r="R440" s="111"/>
      <c r="S440" s="111"/>
      <c r="T440" s="112"/>
      <c r="V440" s="103"/>
      <c r="W440" s="103"/>
      <c r="X440" s="103"/>
      <c r="Y440" s="103"/>
      <c r="Z440" s="104"/>
    </row>
    <row r="441" spans="2:26" x14ac:dyDescent="0.25">
      <c r="B441" s="100"/>
      <c r="C441" s="101"/>
      <c r="D441" s="100"/>
      <c r="E441" s="100"/>
      <c r="F441" s="102"/>
      <c r="G441" s="102"/>
      <c r="H441" s="102"/>
      <c r="I441" s="102"/>
      <c r="J441" s="103"/>
      <c r="P441" s="110"/>
      <c r="Q441" s="111"/>
      <c r="R441" s="111"/>
      <c r="S441" s="111"/>
      <c r="T441" s="112"/>
      <c r="V441" s="103"/>
      <c r="W441" s="103"/>
      <c r="X441" s="103"/>
      <c r="Y441" s="103"/>
      <c r="Z441" s="104"/>
    </row>
    <row r="442" spans="2:26" x14ac:dyDescent="0.25">
      <c r="B442" s="100"/>
      <c r="C442" s="101"/>
      <c r="D442" s="100"/>
      <c r="E442" s="100"/>
      <c r="F442" s="102"/>
      <c r="G442" s="102"/>
      <c r="H442" s="102"/>
      <c r="I442" s="102"/>
      <c r="J442" s="103"/>
      <c r="P442" s="110"/>
      <c r="Q442" s="111"/>
      <c r="R442" s="111"/>
      <c r="S442" s="111"/>
      <c r="T442" s="112"/>
      <c r="V442" s="103"/>
      <c r="W442" s="103"/>
      <c r="X442" s="103"/>
      <c r="Y442" s="103"/>
      <c r="Z442" s="104"/>
    </row>
    <row r="443" spans="2:26" x14ac:dyDescent="0.25">
      <c r="B443" s="100"/>
      <c r="C443" s="101"/>
      <c r="D443" s="100"/>
      <c r="E443" s="100"/>
      <c r="F443" s="102"/>
      <c r="G443" s="102"/>
      <c r="H443" s="102"/>
      <c r="I443" s="102"/>
      <c r="J443" s="103"/>
      <c r="P443" s="110"/>
      <c r="Q443" s="111"/>
      <c r="R443" s="111"/>
      <c r="S443" s="111"/>
      <c r="T443" s="112"/>
      <c r="V443" s="103"/>
      <c r="W443" s="103"/>
      <c r="X443" s="103"/>
      <c r="Y443" s="103"/>
      <c r="Z443" s="104"/>
    </row>
    <row r="444" spans="2:26" x14ac:dyDescent="0.25">
      <c r="B444" s="100"/>
      <c r="C444" s="101"/>
      <c r="D444" s="100"/>
      <c r="E444" s="100"/>
      <c r="F444" s="102"/>
      <c r="G444" s="102"/>
      <c r="H444" s="102"/>
      <c r="I444" s="102"/>
      <c r="J444" s="103"/>
      <c r="P444" s="110"/>
      <c r="Q444" s="111"/>
      <c r="R444" s="111"/>
      <c r="S444" s="111"/>
      <c r="T444" s="112"/>
      <c r="V444" s="103"/>
      <c r="W444" s="103"/>
      <c r="X444" s="103"/>
      <c r="Y444" s="103"/>
      <c r="Z444" s="104"/>
    </row>
    <row r="445" spans="2:26" x14ac:dyDescent="0.25">
      <c r="B445" s="100"/>
      <c r="C445" s="101"/>
      <c r="D445" s="100"/>
      <c r="E445" s="100"/>
      <c r="F445" s="102"/>
      <c r="G445" s="102"/>
      <c r="H445" s="102"/>
      <c r="I445" s="102"/>
      <c r="J445" s="103"/>
      <c r="P445" s="110"/>
      <c r="Q445" s="111"/>
      <c r="R445" s="111"/>
      <c r="S445" s="111"/>
      <c r="T445" s="112"/>
      <c r="V445" s="103"/>
      <c r="W445" s="103"/>
      <c r="X445" s="103"/>
      <c r="Y445" s="103"/>
      <c r="Z445" s="104"/>
    </row>
    <row r="446" spans="2:26" x14ac:dyDescent="0.25">
      <c r="B446" s="100"/>
      <c r="C446" s="101"/>
      <c r="D446" s="100"/>
      <c r="E446" s="100"/>
      <c r="F446" s="102"/>
      <c r="G446" s="102"/>
      <c r="H446" s="102"/>
      <c r="I446" s="102"/>
      <c r="J446" s="103"/>
      <c r="P446" s="110"/>
      <c r="Q446" s="111"/>
      <c r="R446" s="111"/>
      <c r="S446" s="111"/>
      <c r="T446" s="112"/>
      <c r="V446" s="103"/>
      <c r="W446" s="103"/>
      <c r="X446" s="103"/>
      <c r="Y446" s="103"/>
      <c r="Z446" s="104"/>
    </row>
    <row r="447" spans="2:26" x14ac:dyDescent="0.25">
      <c r="B447" s="100"/>
      <c r="C447" s="101"/>
      <c r="D447" s="100"/>
      <c r="E447" s="100"/>
      <c r="F447" s="102"/>
      <c r="G447" s="102"/>
      <c r="H447" s="102"/>
      <c r="I447" s="102"/>
      <c r="J447" s="103"/>
      <c r="P447" s="110"/>
      <c r="Q447" s="111"/>
      <c r="R447" s="111"/>
      <c r="S447" s="111"/>
      <c r="T447" s="112"/>
      <c r="V447" s="103"/>
      <c r="W447" s="103"/>
      <c r="X447" s="103"/>
      <c r="Y447" s="103"/>
      <c r="Z447" s="104"/>
    </row>
    <row r="448" spans="2:26" x14ac:dyDescent="0.25">
      <c r="B448" s="100"/>
      <c r="C448" s="101"/>
      <c r="D448" s="100"/>
      <c r="E448" s="100"/>
      <c r="F448" s="102"/>
      <c r="G448" s="102"/>
      <c r="H448" s="102"/>
      <c r="I448" s="102"/>
      <c r="J448" s="103"/>
      <c r="P448" s="110"/>
      <c r="Q448" s="111"/>
      <c r="R448" s="111"/>
      <c r="S448" s="111"/>
      <c r="T448" s="112"/>
      <c r="V448" s="103"/>
      <c r="W448" s="103"/>
      <c r="X448" s="103"/>
      <c r="Y448" s="103"/>
      <c r="Z448" s="104"/>
    </row>
    <row r="449" spans="2:26" x14ac:dyDescent="0.25">
      <c r="B449" s="100"/>
      <c r="C449" s="101"/>
      <c r="D449" s="100"/>
      <c r="E449" s="100"/>
      <c r="F449" s="102"/>
      <c r="G449" s="102"/>
      <c r="H449" s="102"/>
      <c r="I449" s="102"/>
      <c r="J449" s="103"/>
      <c r="P449" s="110"/>
      <c r="Q449" s="111"/>
      <c r="R449" s="111"/>
      <c r="S449" s="111"/>
      <c r="T449" s="112"/>
      <c r="V449" s="103"/>
      <c r="W449" s="103"/>
      <c r="X449" s="103"/>
      <c r="Y449" s="103"/>
      <c r="Z449" s="104"/>
    </row>
    <row r="450" spans="2:26" x14ac:dyDescent="0.25">
      <c r="B450" s="100"/>
      <c r="C450" s="101"/>
      <c r="D450" s="100"/>
      <c r="E450" s="100"/>
      <c r="F450" s="102"/>
      <c r="G450" s="102"/>
      <c r="H450" s="102"/>
      <c r="I450" s="102"/>
      <c r="J450" s="103"/>
      <c r="P450" s="110"/>
      <c r="Q450" s="111"/>
      <c r="R450" s="111"/>
      <c r="S450" s="111"/>
      <c r="T450" s="112"/>
      <c r="V450" s="103"/>
      <c r="W450" s="103"/>
      <c r="X450" s="103"/>
      <c r="Y450" s="103"/>
      <c r="Z450" s="104"/>
    </row>
    <row r="451" spans="2:26" x14ac:dyDescent="0.25">
      <c r="B451" s="100"/>
      <c r="C451" s="101"/>
      <c r="D451" s="100"/>
      <c r="E451" s="100"/>
      <c r="F451" s="102"/>
      <c r="G451" s="102"/>
      <c r="H451" s="102"/>
      <c r="I451" s="102"/>
      <c r="J451" s="103"/>
      <c r="P451" s="110"/>
      <c r="Q451" s="111"/>
      <c r="R451" s="111"/>
      <c r="S451" s="111"/>
      <c r="T451" s="112"/>
      <c r="V451" s="103"/>
      <c r="W451" s="103"/>
      <c r="X451" s="103"/>
      <c r="Y451" s="103"/>
      <c r="Z451" s="104"/>
    </row>
    <row r="452" spans="2:26" x14ac:dyDescent="0.25">
      <c r="B452" s="100"/>
      <c r="C452" s="101"/>
      <c r="D452" s="100"/>
      <c r="E452" s="100"/>
      <c r="F452" s="102"/>
      <c r="G452" s="102"/>
      <c r="H452" s="102"/>
      <c r="I452" s="102"/>
      <c r="J452" s="103"/>
      <c r="P452" s="110"/>
      <c r="Q452" s="111"/>
      <c r="R452" s="111"/>
      <c r="S452" s="111"/>
      <c r="T452" s="112"/>
      <c r="V452" s="103"/>
      <c r="W452" s="103"/>
      <c r="X452" s="103"/>
      <c r="Y452" s="103"/>
      <c r="Z452" s="104"/>
    </row>
    <row r="453" spans="2:26" x14ac:dyDescent="0.25">
      <c r="B453" s="100"/>
      <c r="C453" s="101"/>
      <c r="D453" s="100"/>
      <c r="E453" s="100"/>
      <c r="F453" s="102"/>
      <c r="G453" s="102"/>
      <c r="H453" s="102"/>
      <c r="I453" s="102"/>
      <c r="J453" s="103"/>
      <c r="P453" s="110"/>
      <c r="Q453" s="111"/>
      <c r="R453" s="111"/>
      <c r="S453" s="111"/>
      <c r="T453" s="112"/>
      <c r="V453" s="103"/>
      <c r="W453" s="103"/>
      <c r="X453" s="103"/>
      <c r="Y453" s="103"/>
      <c r="Z453" s="104"/>
    </row>
    <row r="454" spans="2:26" x14ac:dyDescent="0.25">
      <c r="B454" s="100"/>
      <c r="C454" s="101"/>
      <c r="D454" s="100"/>
      <c r="E454" s="100"/>
      <c r="F454" s="102"/>
      <c r="G454" s="102"/>
      <c r="H454" s="102"/>
      <c r="I454" s="102"/>
      <c r="J454" s="103"/>
      <c r="P454" s="110"/>
      <c r="Q454" s="111"/>
      <c r="R454" s="111"/>
      <c r="S454" s="111"/>
      <c r="T454" s="112"/>
      <c r="V454" s="103"/>
      <c r="W454" s="103"/>
      <c r="X454" s="103"/>
      <c r="Y454" s="103"/>
      <c r="Z454" s="104"/>
    </row>
    <row r="455" spans="2:26" x14ac:dyDescent="0.25">
      <c r="B455" s="100"/>
      <c r="C455" s="101"/>
      <c r="D455" s="100"/>
      <c r="E455" s="100"/>
      <c r="F455" s="102"/>
      <c r="G455" s="102"/>
      <c r="H455" s="102"/>
      <c r="I455" s="102"/>
      <c r="J455" s="103"/>
      <c r="P455" s="110"/>
      <c r="Q455" s="111"/>
      <c r="R455" s="111"/>
      <c r="S455" s="111"/>
      <c r="T455" s="112"/>
      <c r="V455" s="103"/>
      <c r="W455" s="103"/>
      <c r="X455" s="103"/>
      <c r="Y455" s="103"/>
      <c r="Z455" s="104"/>
    </row>
    <row r="456" spans="2:26" x14ac:dyDescent="0.25">
      <c r="B456" s="100"/>
      <c r="C456" s="101"/>
      <c r="D456" s="100"/>
      <c r="E456" s="100"/>
      <c r="F456" s="102"/>
      <c r="G456" s="102"/>
      <c r="H456" s="102"/>
      <c r="I456" s="102"/>
      <c r="J456" s="103"/>
      <c r="P456" s="110"/>
      <c r="Q456" s="111"/>
      <c r="R456" s="111"/>
      <c r="S456" s="111"/>
      <c r="T456" s="112"/>
      <c r="V456" s="103"/>
      <c r="W456" s="103"/>
      <c r="X456" s="103"/>
      <c r="Y456" s="103"/>
      <c r="Z456" s="104"/>
    </row>
    <row r="457" spans="2:26" x14ac:dyDescent="0.25">
      <c r="B457" s="100"/>
      <c r="C457" s="101"/>
      <c r="D457" s="100"/>
      <c r="E457" s="100"/>
      <c r="F457" s="102"/>
      <c r="G457" s="102"/>
      <c r="H457" s="102"/>
      <c r="I457" s="102"/>
      <c r="J457" s="103"/>
      <c r="P457" s="110"/>
      <c r="Q457" s="111"/>
      <c r="R457" s="111"/>
      <c r="S457" s="111"/>
      <c r="T457" s="112"/>
      <c r="V457" s="103"/>
      <c r="W457" s="103"/>
      <c r="X457" s="103"/>
      <c r="Y457" s="103"/>
      <c r="Z457" s="104"/>
    </row>
    <row r="458" spans="2:26" x14ac:dyDescent="0.25">
      <c r="B458" s="100"/>
      <c r="C458" s="101"/>
      <c r="D458" s="100"/>
      <c r="E458" s="100"/>
      <c r="F458" s="102"/>
      <c r="G458" s="102"/>
      <c r="H458" s="102"/>
      <c r="I458" s="102"/>
      <c r="J458" s="103"/>
      <c r="P458" s="110"/>
      <c r="Q458" s="111"/>
      <c r="R458" s="111"/>
      <c r="S458" s="111"/>
      <c r="T458" s="112"/>
      <c r="V458" s="103"/>
      <c r="W458" s="103"/>
      <c r="X458" s="103"/>
      <c r="Y458" s="103"/>
      <c r="Z458" s="104"/>
    </row>
    <row r="459" spans="2:26" x14ac:dyDescent="0.25">
      <c r="B459" s="100"/>
      <c r="C459" s="101"/>
      <c r="D459" s="100"/>
      <c r="E459" s="100"/>
      <c r="F459" s="102"/>
      <c r="G459" s="102"/>
      <c r="H459" s="102"/>
      <c r="I459" s="102"/>
      <c r="J459" s="103"/>
      <c r="P459" s="110"/>
      <c r="Q459" s="111"/>
      <c r="R459" s="111"/>
      <c r="S459" s="111"/>
      <c r="T459" s="112"/>
      <c r="V459" s="103"/>
      <c r="W459" s="103"/>
      <c r="X459" s="103"/>
      <c r="Y459" s="103"/>
      <c r="Z459" s="104"/>
    </row>
    <row r="460" spans="2:26" x14ac:dyDescent="0.25">
      <c r="B460" s="100"/>
      <c r="C460" s="101"/>
      <c r="D460" s="100"/>
      <c r="E460" s="100"/>
      <c r="F460" s="102"/>
      <c r="G460" s="102"/>
      <c r="H460" s="102"/>
      <c r="I460" s="102"/>
      <c r="J460" s="103"/>
      <c r="P460" s="110"/>
      <c r="Q460" s="111"/>
      <c r="R460" s="111"/>
      <c r="S460" s="111"/>
      <c r="T460" s="112"/>
      <c r="V460" s="103"/>
      <c r="W460" s="103"/>
      <c r="X460" s="103"/>
      <c r="Y460" s="103"/>
      <c r="Z460" s="104"/>
    </row>
    <row r="461" spans="2:26" x14ac:dyDescent="0.25">
      <c r="B461" s="100"/>
      <c r="C461" s="101"/>
      <c r="D461" s="100"/>
      <c r="E461" s="100"/>
      <c r="F461" s="102"/>
      <c r="G461" s="102"/>
      <c r="H461" s="102"/>
      <c r="I461" s="102"/>
      <c r="P461" s="110"/>
      <c r="Q461" s="111"/>
      <c r="R461" s="111"/>
      <c r="S461" s="111"/>
      <c r="T461" s="112"/>
      <c r="V461" s="103"/>
      <c r="W461" s="103"/>
      <c r="X461" s="103"/>
      <c r="Y461" s="103"/>
      <c r="Z461" s="104"/>
    </row>
    <row r="462" spans="2:26" x14ac:dyDescent="0.25">
      <c r="B462" s="100"/>
      <c r="C462" s="101"/>
      <c r="D462" s="100"/>
      <c r="E462" s="100"/>
      <c r="F462" s="102"/>
      <c r="G462" s="102"/>
      <c r="H462" s="102"/>
      <c r="I462" s="102"/>
      <c r="P462" s="110"/>
      <c r="Q462" s="111"/>
      <c r="R462" s="111"/>
      <c r="S462" s="111"/>
      <c r="T462" s="112"/>
      <c r="V462" s="103"/>
      <c r="W462" s="103"/>
      <c r="X462" s="103"/>
      <c r="Y462" s="103"/>
      <c r="Z462" s="104"/>
    </row>
    <row r="463" spans="2:26" x14ac:dyDescent="0.25">
      <c r="B463" s="100"/>
      <c r="C463" s="101"/>
      <c r="D463" s="100"/>
      <c r="E463" s="100"/>
      <c r="F463" s="102"/>
      <c r="G463" s="102"/>
      <c r="H463" s="102"/>
      <c r="I463" s="102"/>
      <c r="P463" s="110"/>
      <c r="Q463" s="111"/>
      <c r="R463" s="111"/>
      <c r="S463" s="111"/>
      <c r="T463" s="112"/>
      <c r="V463" s="103"/>
      <c r="W463" s="103"/>
      <c r="X463" s="103"/>
      <c r="Y463" s="103"/>
      <c r="Z463" s="104"/>
    </row>
    <row r="464" spans="2:26" x14ac:dyDescent="0.25">
      <c r="B464" s="100"/>
      <c r="C464" s="101"/>
      <c r="D464" s="100"/>
      <c r="E464" s="100"/>
      <c r="F464" s="102"/>
      <c r="G464" s="102"/>
      <c r="H464" s="102"/>
      <c r="I464" s="102"/>
      <c r="P464" s="110"/>
      <c r="Q464" s="111"/>
      <c r="R464" s="111"/>
      <c r="S464" s="111"/>
      <c r="T464" s="112"/>
      <c r="V464" s="103"/>
      <c r="W464" s="103"/>
      <c r="X464" s="103"/>
      <c r="Y464" s="103"/>
      <c r="Z464" s="104"/>
    </row>
    <row r="465" spans="2:26" x14ac:dyDescent="0.25">
      <c r="B465" s="100"/>
      <c r="C465" s="101"/>
      <c r="D465" s="100"/>
      <c r="E465" s="100"/>
      <c r="F465" s="102"/>
      <c r="G465" s="102"/>
      <c r="H465" s="102"/>
      <c r="I465" s="102"/>
      <c r="P465" s="110"/>
      <c r="Q465" s="111"/>
      <c r="R465" s="111"/>
      <c r="S465" s="111"/>
      <c r="T465" s="112"/>
      <c r="V465" s="103"/>
      <c r="W465" s="103"/>
      <c r="X465" s="103"/>
      <c r="Y465" s="103"/>
      <c r="Z465" s="104"/>
    </row>
    <row r="466" spans="2:26" x14ac:dyDescent="0.25">
      <c r="B466" s="100"/>
      <c r="C466" s="101"/>
      <c r="D466" s="100"/>
      <c r="E466" s="100"/>
      <c r="F466" s="102"/>
      <c r="G466" s="102"/>
      <c r="H466" s="102"/>
      <c r="I466" s="102"/>
      <c r="P466" s="110"/>
      <c r="Q466" s="111"/>
      <c r="R466" s="111"/>
      <c r="S466" s="111"/>
      <c r="T466" s="112"/>
      <c r="V466" s="103"/>
      <c r="W466" s="103"/>
      <c r="X466" s="103"/>
      <c r="Y466" s="103"/>
      <c r="Z466" s="104"/>
    </row>
    <row r="467" spans="2:26" x14ac:dyDescent="0.25">
      <c r="B467" s="100"/>
      <c r="C467" s="101"/>
      <c r="D467" s="100"/>
      <c r="E467" s="100"/>
      <c r="F467" s="102"/>
      <c r="G467" s="102"/>
      <c r="H467" s="102"/>
      <c r="I467" s="102"/>
      <c r="P467" s="110"/>
      <c r="Q467" s="111"/>
      <c r="R467" s="111"/>
      <c r="S467" s="111"/>
      <c r="T467" s="112"/>
      <c r="V467" s="103"/>
      <c r="W467" s="103"/>
      <c r="X467" s="103"/>
      <c r="Y467" s="103"/>
      <c r="Z467" s="104"/>
    </row>
    <row r="468" spans="2:26" x14ac:dyDescent="0.25">
      <c r="B468" s="100"/>
      <c r="C468" s="101"/>
      <c r="D468" s="100"/>
      <c r="E468" s="100"/>
      <c r="F468" s="102"/>
      <c r="G468" s="102"/>
      <c r="H468" s="102"/>
      <c r="I468" s="102"/>
      <c r="P468" s="110"/>
      <c r="Q468" s="111"/>
      <c r="R468" s="111"/>
      <c r="S468" s="111"/>
      <c r="T468" s="112"/>
      <c r="V468" s="103"/>
      <c r="W468" s="103"/>
      <c r="X468" s="103"/>
      <c r="Y468" s="103"/>
      <c r="Z468" s="104"/>
    </row>
    <row r="469" spans="2:26" x14ac:dyDescent="0.25">
      <c r="B469" s="100"/>
      <c r="C469" s="101"/>
      <c r="D469" s="100"/>
      <c r="E469" s="100"/>
      <c r="F469" s="102"/>
      <c r="G469" s="102"/>
      <c r="H469" s="102"/>
      <c r="I469" s="102"/>
      <c r="P469" s="110"/>
      <c r="Q469" s="111"/>
      <c r="R469" s="111"/>
      <c r="S469" s="111"/>
      <c r="T469" s="112"/>
      <c r="V469" s="103"/>
      <c r="W469" s="103"/>
      <c r="X469" s="103"/>
      <c r="Y469" s="103"/>
      <c r="Z469" s="104"/>
    </row>
    <row r="470" spans="2:26" x14ac:dyDescent="0.25">
      <c r="B470" s="100"/>
      <c r="C470" s="101"/>
      <c r="D470" s="100"/>
      <c r="E470" s="100"/>
      <c r="F470" s="102"/>
      <c r="G470" s="102"/>
      <c r="H470" s="102"/>
      <c r="I470" s="102"/>
      <c r="P470" s="110"/>
      <c r="Q470" s="111"/>
      <c r="R470" s="111"/>
      <c r="S470" s="111"/>
      <c r="T470" s="112"/>
      <c r="V470" s="103"/>
      <c r="W470" s="103"/>
      <c r="X470" s="103"/>
      <c r="Y470" s="103"/>
      <c r="Z470" s="104"/>
    </row>
    <row r="471" spans="2:26" x14ac:dyDescent="0.25">
      <c r="B471" s="100"/>
      <c r="C471" s="101"/>
      <c r="D471" s="100"/>
      <c r="E471" s="100"/>
      <c r="F471" s="102"/>
      <c r="G471" s="102"/>
      <c r="H471" s="102"/>
      <c r="I471" s="102"/>
      <c r="P471" s="110"/>
      <c r="Q471" s="111"/>
      <c r="R471" s="111"/>
      <c r="S471" s="111"/>
      <c r="T471" s="112"/>
      <c r="V471" s="103"/>
      <c r="W471" s="103"/>
      <c r="X471" s="103"/>
      <c r="Y471" s="103"/>
      <c r="Z471" s="104"/>
    </row>
    <row r="472" spans="2:26" x14ac:dyDescent="0.25">
      <c r="B472" s="100"/>
      <c r="C472" s="101"/>
      <c r="D472" s="100"/>
      <c r="E472" s="100"/>
      <c r="F472" s="102"/>
      <c r="G472" s="102"/>
      <c r="H472" s="102"/>
      <c r="I472" s="102"/>
      <c r="P472" s="110"/>
      <c r="Q472" s="111"/>
      <c r="R472" s="111"/>
      <c r="S472" s="111"/>
      <c r="T472" s="112"/>
      <c r="V472" s="103"/>
      <c r="W472" s="103"/>
      <c r="X472" s="103"/>
      <c r="Y472" s="103"/>
      <c r="Z472" s="104"/>
    </row>
    <row r="473" spans="2:26" x14ac:dyDescent="0.25">
      <c r="B473" s="100"/>
      <c r="C473" s="101"/>
      <c r="D473" s="100"/>
      <c r="E473" s="100"/>
      <c r="F473" s="102"/>
      <c r="G473" s="102"/>
      <c r="H473" s="102"/>
      <c r="I473" s="102"/>
      <c r="P473" s="110"/>
      <c r="Q473" s="111"/>
      <c r="R473" s="111"/>
      <c r="S473" s="111"/>
      <c r="T473" s="112"/>
      <c r="V473" s="103"/>
      <c r="W473" s="103"/>
      <c r="X473" s="103"/>
      <c r="Y473" s="103"/>
      <c r="Z473" s="104"/>
    </row>
    <row r="474" spans="2:26" x14ac:dyDescent="0.25">
      <c r="B474" s="100"/>
      <c r="C474" s="101"/>
      <c r="D474" s="100"/>
      <c r="E474" s="100"/>
      <c r="F474" s="102"/>
      <c r="G474" s="102"/>
      <c r="H474" s="102"/>
      <c r="I474" s="102"/>
      <c r="P474" s="110"/>
      <c r="Q474" s="111"/>
      <c r="R474" s="111"/>
      <c r="S474" s="111"/>
      <c r="T474" s="112"/>
      <c r="V474" s="103"/>
      <c r="W474" s="103"/>
      <c r="X474" s="103"/>
      <c r="Y474" s="103"/>
      <c r="Z474" s="104"/>
    </row>
    <row r="475" spans="2:26" x14ac:dyDescent="0.25">
      <c r="B475" s="100"/>
      <c r="C475" s="101"/>
      <c r="D475" s="100"/>
      <c r="E475" s="100"/>
      <c r="F475" s="102"/>
      <c r="G475" s="102"/>
      <c r="H475" s="102"/>
      <c r="I475" s="102"/>
      <c r="P475" s="110"/>
      <c r="Q475" s="111"/>
      <c r="R475" s="111"/>
      <c r="S475" s="111"/>
      <c r="T475" s="112"/>
      <c r="V475" s="103"/>
      <c r="W475" s="103"/>
      <c r="X475" s="103"/>
      <c r="Y475" s="103"/>
      <c r="Z475" s="104"/>
    </row>
    <row r="476" spans="2:26" x14ac:dyDescent="0.25">
      <c r="B476" s="100"/>
      <c r="C476" s="101"/>
      <c r="D476" s="100"/>
      <c r="E476" s="100"/>
      <c r="F476" s="102"/>
      <c r="G476" s="102"/>
      <c r="H476" s="102"/>
      <c r="I476" s="102"/>
      <c r="P476" s="110"/>
      <c r="Q476" s="111"/>
      <c r="R476" s="111"/>
      <c r="S476" s="111"/>
      <c r="T476" s="112"/>
      <c r="V476" s="103"/>
      <c r="W476" s="103"/>
      <c r="X476" s="103"/>
      <c r="Y476" s="103"/>
      <c r="Z476" s="104"/>
    </row>
    <row r="477" spans="2:26" x14ac:dyDescent="0.25">
      <c r="B477" s="100"/>
      <c r="C477" s="101"/>
      <c r="D477" s="100"/>
      <c r="E477" s="100"/>
      <c r="F477" s="102"/>
      <c r="G477" s="102"/>
      <c r="H477" s="102"/>
      <c r="I477" s="102"/>
      <c r="P477" s="110"/>
      <c r="Q477" s="111"/>
      <c r="R477" s="111"/>
      <c r="S477" s="111"/>
      <c r="T477" s="112"/>
      <c r="V477" s="103"/>
      <c r="W477" s="103"/>
      <c r="X477" s="103"/>
      <c r="Y477" s="103"/>
      <c r="Z477" s="104"/>
    </row>
    <row r="478" spans="2:26" x14ac:dyDescent="0.25">
      <c r="B478" s="100"/>
      <c r="C478" s="101"/>
      <c r="D478" s="100"/>
      <c r="E478" s="100"/>
      <c r="F478" s="102"/>
      <c r="G478" s="102"/>
      <c r="H478" s="102"/>
      <c r="I478" s="102"/>
      <c r="P478" s="110"/>
      <c r="Q478" s="111"/>
      <c r="R478" s="111"/>
      <c r="S478" s="111"/>
      <c r="T478" s="112"/>
      <c r="V478" s="104"/>
      <c r="W478" s="104"/>
      <c r="X478" s="104"/>
      <c r="Y478" s="104"/>
      <c r="Z478" s="104"/>
    </row>
    <row r="479" spans="2:26" x14ac:dyDescent="0.25">
      <c r="B479" s="100"/>
      <c r="C479" s="101"/>
      <c r="D479" s="100"/>
      <c r="E479" s="100"/>
      <c r="F479" s="102"/>
      <c r="G479" s="102"/>
      <c r="H479" s="102"/>
      <c r="I479" s="102"/>
      <c r="P479" s="110"/>
      <c r="Q479" s="111"/>
      <c r="R479" s="111"/>
      <c r="S479" s="111"/>
      <c r="T479" s="112"/>
      <c r="V479" s="104"/>
      <c r="W479" s="104"/>
      <c r="X479" s="104"/>
      <c r="Y479" s="104"/>
      <c r="Z479" s="104"/>
    </row>
    <row r="480" spans="2:26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L480" s="125"/>
      <c r="M480" s="125"/>
      <c r="N480" s="125"/>
      <c r="O480" s="125"/>
      <c r="P480" s="125"/>
      <c r="Q480" s="125"/>
      <c r="R480" s="125"/>
      <c r="S480" s="125"/>
      <c r="T480" s="125"/>
      <c r="V480" s="125"/>
      <c r="W480" s="125"/>
      <c r="X480" s="125"/>
      <c r="Y480" s="125"/>
      <c r="Z480" s="125"/>
    </row>
    <row r="481" spans="2:26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L481" s="125"/>
      <c r="M481" s="125"/>
      <c r="N481" s="125"/>
      <c r="O481" s="125"/>
      <c r="P481" s="125"/>
      <c r="Q481" s="125"/>
      <c r="R481" s="125"/>
      <c r="S481" s="125"/>
      <c r="T481" s="125"/>
      <c r="V481" s="125"/>
      <c r="W481" s="125"/>
      <c r="X481" s="125"/>
      <c r="Y481" s="125"/>
      <c r="Z481" s="125"/>
    </row>
    <row r="562" spans="2:26" s="125" customFormat="1" x14ac:dyDescent="0.3">
      <c r="B562" s="113"/>
      <c r="C562" s="113"/>
      <c r="D562" s="113"/>
      <c r="E562" s="113"/>
      <c r="F562" s="113"/>
      <c r="G562" s="113"/>
      <c r="H562" s="113"/>
      <c r="I562" s="113"/>
      <c r="J562" s="113"/>
      <c r="L562" s="113"/>
      <c r="M562" s="113"/>
      <c r="N562" s="113"/>
      <c r="O562" s="113"/>
      <c r="P562" s="113"/>
      <c r="Q562" s="113"/>
      <c r="R562" s="113"/>
      <c r="S562" s="113"/>
      <c r="T562" s="113"/>
      <c r="V562" s="113"/>
      <c r="W562" s="113"/>
      <c r="X562" s="113"/>
      <c r="Y562" s="113"/>
      <c r="Z562" s="113"/>
    </row>
    <row r="600" spans="2:26" s="125" customFormat="1" x14ac:dyDescent="0.3">
      <c r="B600" s="113"/>
      <c r="C600" s="113"/>
      <c r="D600" s="113"/>
      <c r="E600" s="113"/>
      <c r="F600" s="113"/>
      <c r="G600" s="113"/>
      <c r="H600" s="113"/>
      <c r="I600" s="113"/>
      <c r="J600" s="113"/>
      <c r="L600" s="113"/>
      <c r="M600" s="113"/>
      <c r="N600" s="113"/>
      <c r="O600" s="113"/>
      <c r="P600" s="113"/>
      <c r="Q600" s="113"/>
      <c r="R600" s="113"/>
      <c r="S600" s="113"/>
      <c r="T600" s="113"/>
      <c r="V600" s="113"/>
      <c r="W600" s="113"/>
      <c r="X600" s="113"/>
      <c r="Y600" s="113"/>
      <c r="Z600" s="113"/>
    </row>
    <row r="979" spans="2:26" s="125" customFormat="1" x14ac:dyDescent="0.3">
      <c r="B979" s="113"/>
      <c r="C979" s="113"/>
      <c r="D979" s="113"/>
      <c r="E979" s="113"/>
      <c r="F979" s="113"/>
      <c r="G979" s="113"/>
      <c r="H979" s="113"/>
      <c r="I979" s="113"/>
      <c r="J979" s="113"/>
      <c r="L979" s="113"/>
      <c r="M979" s="113"/>
      <c r="N979" s="113"/>
      <c r="O979" s="113"/>
      <c r="P979" s="113"/>
      <c r="Q979" s="113"/>
      <c r="R979" s="113"/>
      <c r="S979" s="113"/>
      <c r="T979" s="113"/>
      <c r="V979" s="113"/>
      <c r="W979" s="113"/>
      <c r="X979" s="113"/>
      <c r="Y979" s="113"/>
      <c r="Z979" s="113"/>
    </row>
    <row r="1040" spans="2:26" s="125" customFormat="1" x14ac:dyDescent="0.3">
      <c r="B1040" s="113"/>
      <c r="C1040" s="113"/>
      <c r="D1040" s="113"/>
      <c r="E1040" s="113"/>
      <c r="F1040" s="113"/>
      <c r="G1040" s="113"/>
      <c r="H1040" s="113"/>
      <c r="I1040" s="113"/>
      <c r="J1040" s="113"/>
      <c r="L1040" s="113"/>
      <c r="M1040" s="113"/>
      <c r="N1040" s="113"/>
      <c r="O1040" s="113"/>
      <c r="P1040" s="113"/>
      <c r="Q1040" s="113"/>
      <c r="R1040" s="113"/>
      <c r="S1040" s="113"/>
      <c r="T1040" s="113"/>
      <c r="V1040" s="113"/>
      <c r="W1040" s="113"/>
      <c r="X1040" s="113"/>
      <c r="Y1040" s="113"/>
      <c r="Z1040" s="113"/>
    </row>
    <row r="1041" spans="2:26" s="125" customFormat="1" x14ac:dyDescent="0.3">
      <c r="B1041" s="113"/>
      <c r="C1041" s="113"/>
      <c r="D1041" s="113"/>
      <c r="E1041" s="113"/>
      <c r="F1041" s="113"/>
      <c r="G1041" s="113"/>
      <c r="H1041" s="113"/>
      <c r="I1041" s="113"/>
      <c r="J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V1041" s="113"/>
      <c r="W1041" s="113"/>
      <c r="X1041" s="113"/>
      <c r="Y1041" s="113"/>
      <c r="Z1041" s="113"/>
    </row>
  </sheetData>
  <phoneticPr fontId="5" type="noConversion"/>
  <conditionalFormatting sqref="N6:N479">
    <cfRule type="duplicateValues" dxfId="1" priority="25"/>
  </conditionalFormatting>
  <conditionalFormatting sqref="N164:N200">
    <cfRule type="duplicateValues" dxfId="0" priority="1"/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AB800-1813-4225-8094-B4661EBEE791}">
  <dimension ref="A1:X69"/>
  <sheetViews>
    <sheetView workbookViewId="0">
      <selection activeCell="A3" sqref="A3"/>
    </sheetView>
  </sheetViews>
  <sheetFormatPr defaultColWidth="13.19921875" defaultRowHeight="13" x14ac:dyDescent="0.3"/>
  <cols>
    <col min="1" max="1" width="50.296875" style="136" customWidth="1"/>
    <col min="2" max="12" width="12.296875" style="136" customWidth="1"/>
    <col min="13" max="13" width="18" style="136" customWidth="1"/>
    <col min="14" max="14" width="26.296875" style="136" customWidth="1"/>
    <col min="15" max="15" width="16.19921875" style="136" customWidth="1"/>
    <col min="16" max="19" width="13.19921875" style="136"/>
    <col min="20" max="20" width="19" style="136" customWidth="1"/>
    <col min="21" max="22" width="13.19921875" style="136"/>
    <col min="23" max="23" width="37.69921875" style="136" customWidth="1"/>
    <col min="24" max="24" width="13.19921875" style="136" bestFit="1"/>
    <col min="25" max="16384" width="13.19921875" style="136"/>
  </cols>
  <sheetData>
    <row r="1" spans="1:24" x14ac:dyDescent="0.3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98"/>
      <c r="U1" s="198"/>
      <c r="V1" s="198"/>
      <c r="W1" s="198"/>
      <c r="X1" s="198"/>
    </row>
    <row r="2" spans="1:24" x14ac:dyDescent="0.3">
      <c r="A2" s="156" t="s">
        <v>1748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24" x14ac:dyDescent="0.3">
      <c r="A3" s="166" t="s">
        <v>1749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24" x14ac:dyDescent="0.3">
      <c r="A4" s="193" t="s">
        <v>1750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24" x14ac:dyDescent="0.3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24" x14ac:dyDescent="0.3">
      <c r="A6" s="157"/>
      <c r="B6" s="194" t="s">
        <v>1751</v>
      </c>
      <c r="C6" s="194" t="s">
        <v>1752</v>
      </c>
      <c r="D6" s="194" t="s">
        <v>1753</v>
      </c>
      <c r="E6" s="194" t="s">
        <v>1754</v>
      </c>
      <c r="F6" s="194" t="s">
        <v>1755</v>
      </c>
      <c r="G6" s="194" t="s">
        <v>1756</v>
      </c>
      <c r="H6" s="194" t="s">
        <v>1757</v>
      </c>
      <c r="I6" s="194" t="s">
        <v>1758</v>
      </c>
      <c r="J6" s="194" t="s">
        <v>1759</v>
      </c>
      <c r="K6" s="194" t="s">
        <v>1760</v>
      </c>
      <c r="L6" s="194" t="s">
        <v>1761</v>
      </c>
      <c r="M6" s="194" t="s">
        <v>1762</v>
      </c>
      <c r="N6" s="194" t="s">
        <v>1763</v>
      </c>
      <c r="O6" s="136" t="s">
        <v>1764</v>
      </c>
    </row>
    <row r="7" spans="1:24" x14ac:dyDescent="0.3">
      <c r="A7" s="156" t="s">
        <v>1765</v>
      </c>
      <c r="B7" s="156"/>
      <c r="C7" s="156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43"/>
    </row>
    <row r="8" spans="1:24" x14ac:dyDescent="0.3">
      <c r="A8" s="166" t="s">
        <v>1766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43"/>
    </row>
    <row r="9" spans="1:24" x14ac:dyDescent="0.3">
      <c r="A9" s="166" t="s">
        <v>1767</v>
      </c>
      <c r="B9" s="189">
        <v>8827.9</v>
      </c>
      <c r="C9" s="189">
        <v>8565</v>
      </c>
      <c r="D9" s="189">
        <v>8100</v>
      </c>
      <c r="E9" s="189">
        <v>7635</v>
      </c>
      <c r="F9" s="189">
        <v>8260</v>
      </c>
      <c r="G9" s="189">
        <v>7355</v>
      </c>
      <c r="H9" s="189">
        <v>7590</v>
      </c>
      <c r="I9" s="189">
        <v>7590</v>
      </c>
      <c r="J9" s="189">
        <v>8040</v>
      </c>
      <c r="K9" s="189">
        <v>8040</v>
      </c>
      <c r="L9" s="189">
        <v>9627.1</v>
      </c>
      <c r="M9" s="189">
        <v>11700</v>
      </c>
      <c r="N9" s="189">
        <v>101330</v>
      </c>
      <c r="O9" s="195" t="s">
        <v>93</v>
      </c>
    </row>
    <row r="10" spans="1:24" x14ac:dyDescent="0.3">
      <c r="A10" s="166" t="s">
        <v>1768</v>
      </c>
      <c r="B10" s="189">
        <v>0</v>
      </c>
      <c r="C10" s="189">
        <v>0</v>
      </c>
      <c r="D10" s="189">
        <v>0</v>
      </c>
      <c r="E10" s="189">
        <v>0</v>
      </c>
      <c r="F10" s="189">
        <v>0</v>
      </c>
      <c r="G10" s="189">
        <v>300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300</v>
      </c>
      <c r="O10" s="195" t="s">
        <v>95</v>
      </c>
    </row>
    <row r="11" spans="1:24" x14ac:dyDescent="0.3">
      <c r="A11" s="166" t="s">
        <v>1769</v>
      </c>
      <c r="B11" s="189">
        <v>0</v>
      </c>
      <c r="C11" s="189">
        <v>25</v>
      </c>
      <c r="D11" s="189">
        <v>0</v>
      </c>
      <c r="E11" s="189">
        <v>-150</v>
      </c>
      <c r="F11" s="189">
        <v>150</v>
      </c>
      <c r="G11" s="189">
        <v>-25</v>
      </c>
      <c r="H11" s="189">
        <v>0</v>
      </c>
      <c r="I11" s="189">
        <v>-150</v>
      </c>
      <c r="J11" s="189">
        <v>0</v>
      </c>
      <c r="K11" s="189">
        <v>0</v>
      </c>
      <c r="L11" s="189">
        <v>-150</v>
      </c>
      <c r="M11" s="189">
        <v>150</v>
      </c>
      <c r="N11" s="189">
        <v>-150</v>
      </c>
      <c r="O11" s="195" t="s">
        <v>95</v>
      </c>
    </row>
    <row r="12" spans="1:24" x14ac:dyDescent="0.3">
      <c r="A12" s="166" t="s">
        <v>1770</v>
      </c>
      <c r="B12" s="189">
        <v>0</v>
      </c>
      <c r="C12" s="189">
        <v>0</v>
      </c>
      <c r="D12" s="189">
        <v>0</v>
      </c>
      <c r="E12" s="189">
        <v>25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25</v>
      </c>
      <c r="O12" s="195" t="s">
        <v>95</v>
      </c>
    </row>
    <row r="13" spans="1:24" x14ac:dyDescent="0.3">
      <c r="A13" s="166" t="s">
        <v>1771</v>
      </c>
      <c r="B13" s="189">
        <v>250</v>
      </c>
      <c r="C13" s="189">
        <v>250</v>
      </c>
      <c r="D13" s="189">
        <v>150</v>
      </c>
      <c r="E13" s="189">
        <v>100</v>
      </c>
      <c r="F13" s="189">
        <v>50</v>
      </c>
      <c r="G13" s="189">
        <v>0</v>
      </c>
      <c r="H13" s="189">
        <v>50</v>
      </c>
      <c r="I13" s="189">
        <v>50</v>
      </c>
      <c r="J13" s="189">
        <v>0</v>
      </c>
      <c r="K13" s="189">
        <v>0</v>
      </c>
      <c r="L13" s="189">
        <v>50</v>
      </c>
      <c r="M13" s="189">
        <v>50</v>
      </c>
      <c r="N13" s="189">
        <v>1000</v>
      </c>
      <c r="O13" s="195" t="s">
        <v>95</v>
      </c>
    </row>
    <row r="14" spans="1:24" x14ac:dyDescent="0.3">
      <c r="A14" s="166" t="s">
        <v>1772</v>
      </c>
      <c r="B14" s="189">
        <v>3716.13</v>
      </c>
      <c r="C14" s="189">
        <v>3600</v>
      </c>
      <c r="D14" s="189">
        <v>3600</v>
      </c>
      <c r="E14" s="189">
        <v>3600</v>
      </c>
      <c r="F14" s="189">
        <v>3900</v>
      </c>
      <c r="G14" s="189">
        <v>3554.03</v>
      </c>
      <c r="H14" s="189">
        <v>3300</v>
      </c>
      <c r="I14" s="189">
        <v>3300</v>
      </c>
      <c r="J14" s="189">
        <v>3600</v>
      </c>
      <c r="K14" s="189">
        <v>3600</v>
      </c>
      <c r="L14" s="189">
        <v>3900</v>
      </c>
      <c r="M14" s="189">
        <v>5100</v>
      </c>
      <c r="N14" s="189">
        <v>44770.16</v>
      </c>
      <c r="O14" s="195" t="s">
        <v>93</v>
      </c>
    </row>
    <row r="15" spans="1:24" x14ac:dyDescent="0.3">
      <c r="A15" s="166" t="s">
        <v>1773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74.55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74.55</v>
      </c>
      <c r="O15" s="195" t="s">
        <v>95</v>
      </c>
    </row>
    <row r="16" spans="1:24" x14ac:dyDescent="0.3">
      <c r="A16" s="166" t="s">
        <v>1774</v>
      </c>
      <c r="B16" s="189">
        <v>594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594</v>
      </c>
      <c r="O16" s="195" t="s">
        <v>95</v>
      </c>
    </row>
    <row r="17" spans="1:15" x14ac:dyDescent="0.3">
      <c r="A17" s="166" t="s">
        <v>1775</v>
      </c>
      <c r="B17" s="189">
        <v>13388.03</v>
      </c>
      <c r="C17" s="189">
        <v>12440</v>
      </c>
      <c r="D17" s="189">
        <v>11850</v>
      </c>
      <c r="E17" s="189">
        <v>11210</v>
      </c>
      <c r="F17" s="189">
        <v>12360</v>
      </c>
      <c r="G17" s="189">
        <v>11258.58</v>
      </c>
      <c r="H17" s="189">
        <v>10940</v>
      </c>
      <c r="I17" s="189">
        <v>10790</v>
      </c>
      <c r="J17" s="189">
        <v>11640</v>
      </c>
      <c r="K17" s="189">
        <v>11640</v>
      </c>
      <c r="L17" s="189">
        <v>13427.1</v>
      </c>
      <c r="M17" s="189">
        <v>17000</v>
      </c>
      <c r="N17" s="189">
        <v>147943.71</v>
      </c>
      <c r="O17" s="143"/>
    </row>
    <row r="18" spans="1:15" ht="13.5" thickBot="1" x14ac:dyDescent="0.35">
      <c r="A18" s="196" t="s">
        <v>1763</v>
      </c>
      <c r="B18" s="197">
        <v>13388.03</v>
      </c>
      <c r="C18" s="197">
        <v>12440</v>
      </c>
      <c r="D18" s="197">
        <v>11850</v>
      </c>
      <c r="E18" s="197">
        <v>11210</v>
      </c>
      <c r="F18" s="197">
        <v>12360</v>
      </c>
      <c r="G18" s="197">
        <v>11258.58</v>
      </c>
      <c r="H18" s="197">
        <v>10940</v>
      </c>
      <c r="I18" s="197">
        <v>10790</v>
      </c>
      <c r="J18" s="197">
        <v>11640</v>
      </c>
      <c r="K18" s="197">
        <v>11640</v>
      </c>
      <c r="L18" s="197">
        <v>13427.1</v>
      </c>
      <c r="M18" s="197">
        <v>17000</v>
      </c>
      <c r="N18" s="197">
        <v>147943.71</v>
      </c>
      <c r="O18" s="143"/>
    </row>
    <row r="19" spans="1:15" ht="13.5" thickTop="1" x14ac:dyDescent="0.3">
      <c r="A19" s="156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43"/>
    </row>
    <row r="20" spans="1:15" x14ac:dyDescent="0.3">
      <c r="A20" s="156" t="s">
        <v>1776</v>
      </c>
      <c r="B20" s="192"/>
      <c r="C20" s="192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43"/>
    </row>
    <row r="21" spans="1:15" x14ac:dyDescent="0.3">
      <c r="A21" s="166" t="s">
        <v>1777</v>
      </c>
      <c r="B21" s="189">
        <v>842.97</v>
      </c>
      <c r="C21" s="189">
        <v>569.29999999999995</v>
      </c>
      <c r="D21" s="189">
        <v>752.82</v>
      </c>
      <c r="E21" s="189">
        <v>703.2</v>
      </c>
      <c r="F21" s="189">
        <v>608</v>
      </c>
      <c r="G21" s="189">
        <v>560.45000000000005</v>
      </c>
      <c r="H21" s="189">
        <v>550.73</v>
      </c>
      <c r="I21" s="189">
        <v>547</v>
      </c>
      <c r="J21" s="189">
        <v>584.5</v>
      </c>
      <c r="K21" s="189">
        <v>582</v>
      </c>
      <c r="L21" s="189">
        <v>678.85</v>
      </c>
      <c r="M21" s="189">
        <v>846.37</v>
      </c>
      <c r="N21" s="189">
        <v>7826.19</v>
      </c>
      <c r="O21" s="195" t="s">
        <v>105</v>
      </c>
    </row>
    <row r="22" spans="1:15" x14ac:dyDescent="0.3">
      <c r="A22" s="166" t="s">
        <v>1778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43"/>
    </row>
    <row r="23" spans="1:15" x14ac:dyDescent="0.3">
      <c r="A23" s="166" t="s">
        <v>1779</v>
      </c>
      <c r="B23" s="189">
        <v>150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150</v>
      </c>
      <c r="O23" s="195" t="s">
        <v>108</v>
      </c>
    </row>
    <row r="24" spans="1:15" x14ac:dyDescent="0.3">
      <c r="A24" s="166" t="s">
        <v>1780</v>
      </c>
      <c r="B24" s="189">
        <v>150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150</v>
      </c>
      <c r="O24" s="143"/>
    </row>
    <row r="25" spans="1:15" x14ac:dyDescent="0.3">
      <c r="A25" s="166" t="s">
        <v>1781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43"/>
    </row>
    <row r="26" spans="1:15" x14ac:dyDescent="0.3">
      <c r="A26" s="166" t="s">
        <v>1782</v>
      </c>
      <c r="B26" s="189">
        <v>314.63</v>
      </c>
      <c r="C26" s="189">
        <v>552.23</v>
      </c>
      <c r="D26" s="189">
        <v>328.18</v>
      </c>
      <c r="E26" s="189">
        <v>575.11</v>
      </c>
      <c r="F26" s="189">
        <v>804.12</v>
      </c>
      <c r="G26" s="189">
        <v>564.91</v>
      </c>
      <c r="H26" s="189">
        <v>564.91</v>
      </c>
      <c r="I26" s="189">
        <v>-569</v>
      </c>
      <c r="J26" s="189">
        <v>552.5</v>
      </c>
      <c r="K26" s="189">
        <v>11.04</v>
      </c>
      <c r="L26" s="189">
        <v>0</v>
      </c>
      <c r="M26" s="189">
        <v>463.94</v>
      </c>
      <c r="N26" s="189">
        <v>4162.57</v>
      </c>
      <c r="O26" s="195" t="s">
        <v>108</v>
      </c>
    </row>
    <row r="27" spans="1:15" x14ac:dyDescent="0.3">
      <c r="A27" s="166" t="s">
        <v>1783</v>
      </c>
      <c r="B27" s="189">
        <v>314.63</v>
      </c>
      <c r="C27" s="189">
        <v>552.23</v>
      </c>
      <c r="D27" s="189">
        <v>328.18</v>
      </c>
      <c r="E27" s="189">
        <v>575.11</v>
      </c>
      <c r="F27" s="189">
        <v>804.12</v>
      </c>
      <c r="G27" s="189">
        <v>564.91</v>
      </c>
      <c r="H27" s="189">
        <v>564.91</v>
      </c>
      <c r="I27" s="189">
        <v>-569</v>
      </c>
      <c r="J27" s="189">
        <v>552.5</v>
      </c>
      <c r="K27" s="189">
        <v>11.04</v>
      </c>
      <c r="L27" s="189">
        <v>0</v>
      </c>
      <c r="M27" s="189">
        <v>463.94</v>
      </c>
      <c r="N27" s="189">
        <v>4162.57</v>
      </c>
      <c r="O27" s="143"/>
    </row>
    <row r="28" spans="1:15" x14ac:dyDescent="0.3">
      <c r="A28" s="166" t="s">
        <v>1784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43"/>
    </row>
    <row r="29" spans="1:15" x14ac:dyDescent="0.3">
      <c r="A29" s="166" t="s">
        <v>1785</v>
      </c>
      <c r="B29" s="189">
        <v>459.2</v>
      </c>
      <c r="C29" s="189">
        <v>459.2</v>
      </c>
      <c r="D29" s="189">
        <v>459.2</v>
      </c>
      <c r="E29" s="189">
        <v>459.2</v>
      </c>
      <c r="F29" s="189">
        <v>459.2</v>
      </c>
      <c r="G29" s="189">
        <v>459.2</v>
      </c>
      <c r="H29" s="189">
        <v>459.2</v>
      </c>
      <c r="I29" s="189">
        <v>459.2</v>
      </c>
      <c r="J29" s="189">
        <v>459.2</v>
      </c>
      <c r="K29" s="189">
        <v>459.2</v>
      </c>
      <c r="L29" s="189">
        <v>459.2</v>
      </c>
      <c r="M29" s="189">
        <v>459.2</v>
      </c>
      <c r="N29" s="189">
        <v>5510.4</v>
      </c>
      <c r="O29" s="195" t="s">
        <v>99</v>
      </c>
    </row>
    <row r="30" spans="1:15" x14ac:dyDescent="0.3">
      <c r="A30" s="166" t="s">
        <v>1786</v>
      </c>
      <c r="B30" s="189">
        <v>459.2</v>
      </c>
      <c r="C30" s="189">
        <v>459.2</v>
      </c>
      <c r="D30" s="189">
        <v>459.2</v>
      </c>
      <c r="E30" s="189">
        <v>459.2</v>
      </c>
      <c r="F30" s="189">
        <v>459.2</v>
      </c>
      <c r="G30" s="189">
        <v>459.2</v>
      </c>
      <c r="H30" s="189">
        <v>459.2</v>
      </c>
      <c r="I30" s="189">
        <v>459.2</v>
      </c>
      <c r="J30" s="189">
        <v>459.2</v>
      </c>
      <c r="K30" s="189">
        <v>459.2</v>
      </c>
      <c r="L30" s="189">
        <v>459.2</v>
      </c>
      <c r="M30" s="189">
        <v>459.2</v>
      </c>
      <c r="N30" s="189">
        <v>5510.4</v>
      </c>
      <c r="O30" s="143"/>
    </row>
    <row r="31" spans="1:15" x14ac:dyDescent="0.3">
      <c r="A31" s="166" t="s">
        <v>1787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43"/>
    </row>
    <row r="32" spans="1:15" x14ac:dyDescent="0.3">
      <c r="A32" s="166" t="s">
        <v>1788</v>
      </c>
      <c r="B32" s="189">
        <v>840</v>
      </c>
      <c r="C32" s="189">
        <v>840</v>
      </c>
      <c r="D32" s="189">
        <v>840</v>
      </c>
      <c r="E32" s="189">
        <v>840</v>
      </c>
      <c r="F32" s="189">
        <v>840</v>
      </c>
      <c r="G32" s="189">
        <v>840</v>
      </c>
      <c r="H32" s="189">
        <v>840</v>
      </c>
      <c r="I32" s="189">
        <v>840</v>
      </c>
      <c r="J32" s="189">
        <v>840</v>
      </c>
      <c r="K32" s="189">
        <v>840</v>
      </c>
      <c r="L32" s="189">
        <v>840</v>
      </c>
      <c r="M32" s="189">
        <v>840</v>
      </c>
      <c r="N32" s="189">
        <v>10080</v>
      </c>
      <c r="O32" s="195" t="s">
        <v>101</v>
      </c>
    </row>
    <row r="33" spans="1:15" x14ac:dyDescent="0.3">
      <c r="A33" s="166" t="s">
        <v>1789</v>
      </c>
      <c r="B33" s="189">
        <v>843.95</v>
      </c>
      <c r="C33" s="189">
        <v>2171.92</v>
      </c>
      <c r="D33" s="189">
        <v>523.5</v>
      </c>
      <c r="E33" s="189">
        <v>978.49</v>
      </c>
      <c r="F33" s="189">
        <v>2170.4299999999998</v>
      </c>
      <c r="G33" s="189">
        <v>5273.54</v>
      </c>
      <c r="H33" s="189">
        <v>381.93</v>
      </c>
      <c r="I33" s="189">
        <v>1424.2</v>
      </c>
      <c r="J33" s="189">
        <v>898.23</v>
      </c>
      <c r="K33" s="189">
        <v>490</v>
      </c>
      <c r="L33" s="189">
        <v>145</v>
      </c>
      <c r="M33" s="189">
        <v>0</v>
      </c>
      <c r="N33" s="189">
        <v>15301.19</v>
      </c>
      <c r="O33" s="195" t="s">
        <v>100</v>
      </c>
    </row>
    <row r="34" spans="1:15" x14ac:dyDescent="0.3">
      <c r="A34" s="166" t="s">
        <v>1790</v>
      </c>
      <c r="B34" s="189">
        <v>1683.95</v>
      </c>
      <c r="C34" s="189">
        <v>3011.92</v>
      </c>
      <c r="D34" s="189">
        <v>1363.5</v>
      </c>
      <c r="E34" s="189">
        <v>1818.49</v>
      </c>
      <c r="F34" s="189">
        <v>3010.43</v>
      </c>
      <c r="G34" s="189">
        <v>6113.54</v>
      </c>
      <c r="H34" s="189">
        <v>1221.93</v>
      </c>
      <c r="I34" s="189">
        <v>2264.1999999999998</v>
      </c>
      <c r="J34" s="189">
        <v>1738.23</v>
      </c>
      <c r="K34" s="189">
        <v>1330</v>
      </c>
      <c r="L34" s="189">
        <v>985</v>
      </c>
      <c r="M34" s="189">
        <v>840</v>
      </c>
      <c r="N34" s="189">
        <v>25381.19</v>
      </c>
      <c r="O34" s="143"/>
    </row>
    <row r="35" spans="1:15" x14ac:dyDescent="0.3">
      <c r="A35" s="166" t="s">
        <v>1791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43"/>
    </row>
    <row r="36" spans="1:15" x14ac:dyDescent="0.3">
      <c r="A36" s="166" t="s">
        <v>1792</v>
      </c>
      <c r="B36" s="189">
        <v>-1229.3800000000001</v>
      </c>
      <c r="C36" s="189">
        <v>1220.49</v>
      </c>
      <c r="D36" s="189">
        <v>1220.49</v>
      </c>
      <c r="E36" s="189">
        <v>1220.49</v>
      </c>
      <c r="F36" s="189">
        <v>1220.49</v>
      </c>
      <c r="G36" s="189">
        <v>1220.49</v>
      </c>
      <c r="H36" s="189">
        <v>1220.49</v>
      </c>
      <c r="I36" s="189">
        <v>1220.49</v>
      </c>
      <c r="J36" s="189">
        <v>1220.49</v>
      </c>
      <c r="K36" s="189">
        <v>1220.49</v>
      </c>
      <c r="L36" s="189">
        <v>1220.49</v>
      </c>
      <c r="M36" s="189">
        <v>1220.49</v>
      </c>
      <c r="N36" s="189">
        <v>12196.01</v>
      </c>
      <c r="O36" s="195" t="s">
        <v>98</v>
      </c>
    </row>
    <row r="37" spans="1:15" x14ac:dyDescent="0.3">
      <c r="A37" s="166" t="s">
        <v>1793</v>
      </c>
      <c r="B37" s="189">
        <v>-1229.3800000000001</v>
      </c>
      <c r="C37" s="189">
        <v>1220.49</v>
      </c>
      <c r="D37" s="189">
        <v>1220.49</v>
      </c>
      <c r="E37" s="189">
        <v>1220.49</v>
      </c>
      <c r="F37" s="189">
        <v>1220.49</v>
      </c>
      <c r="G37" s="189">
        <v>1220.49</v>
      </c>
      <c r="H37" s="189">
        <v>1220.49</v>
      </c>
      <c r="I37" s="189">
        <v>1220.49</v>
      </c>
      <c r="J37" s="189">
        <v>1220.49</v>
      </c>
      <c r="K37" s="189">
        <v>1220.49</v>
      </c>
      <c r="L37" s="189">
        <v>1220.49</v>
      </c>
      <c r="M37" s="189">
        <v>1220.49</v>
      </c>
      <c r="N37" s="189">
        <v>12196.01</v>
      </c>
      <c r="O37" s="143"/>
    </row>
    <row r="38" spans="1:15" x14ac:dyDescent="0.3">
      <c r="A38" s="166" t="s">
        <v>1794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43"/>
    </row>
    <row r="39" spans="1:15" x14ac:dyDescent="0.3">
      <c r="A39" s="166" t="s">
        <v>1795</v>
      </c>
      <c r="B39" s="189">
        <v>41.88</v>
      </c>
      <c r="C39" s="189">
        <v>529.41</v>
      </c>
      <c r="D39" s="189">
        <v>794.98</v>
      </c>
      <c r="E39" s="189">
        <v>262.16000000000003</v>
      </c>
      <c r="F39" s="189">
        <v>0</v>
      </c>
      <c r="G39" s="189">
        <v>75.09</v>
      </c>
      <c r="H39" s="189">
        <v>11.96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1715.48</v>
      </c>
      <c r="O39" s="195" t="s">
        <v>102</v>
      </c>
    </row>
    <row r="40" spans="1:15" x14ac:dyDescent="0.3">
      <c r="A40" s="166" t="s">
        <v>1796</v>
      </c>
      <c r="B40" s="189">
        <v>641.54</v>
      </c>
      <c r="C40" s="189">
        <v>1012.27</v>
      </c>
      <c r="D40" s="189">
        <v>2475.6999999999998</v>
      </c>
      <c r="E40" s="189">
        <v>523.07000000000005</v>
      </c>
      <c r="F40" s="189">
        <v>608.67999999999995</v>
      </c>
      <c r="G40" s="189">
        <v>535.29999999999995</v>
      </c>
      <c r="H40" s="189">
        <v>633.14</v>
      </c>
      <c r="I40" s="189">
        <v>521.57000000000005</v>
      </c>
      <c r="J40" s="189">
        <v>633.14</v>
      </c>
      <c r="K40" s="189">
        <v>498.61</v>
      </c>
      <c r="L40" s="189">
        <v>608.67999999999995</v>
      </c>
      <c r="M40" s="189">
        <v>669.83</v>
      </c>
      <c r="N40" s="189">
        <v>9361.5300000000007</v>
      </c>
      <c r="O40" s="195" t="s">
        <v>102</v>
      </c>
    </row>
    <row r="41" spans="1:15" x14ac:dyDescent="0.3">
      <c r="A41" s="166" t="s">
        <v>1797</v>
      </c>
      <c r="B41" s="189">
        <v>630</v>
      </c>
      <c r="C41" s="189">
        <v>630</v>
      </c>
      <c r="D41" s="189">
        <v>630</v>
      </c>
      <c r="E41" s="189">
        <v>630</v>
      </c>
      <c r="F41" s="189">
        <v>630</v>
      </c>
      <c r="G41" s="189">
        <v>630</v>
      </c>
      <c r="H41" s="189">
        <v>630</v>
      </c>
      <c r="I41" s="189">
        <v>630</v>
      </c>
      <c r="J41" s="189">
        <v>630</v>
      </c>
      <c r="K41" s="189">
        <v>630</v>
      </c>
      <c r="L41" s="189">
        <v>630</v>
      </c>
      <c r="M41" s="189">
        <v>630</v>
      </c>
      <c r="N41" s="189">
        <v>7560</v>
      </c>
      <c r="O41" s="195" t="s">
        <v>100</v>
      </c>
    </row>
    <row r="42" spans="1:15" x14ac:dyDescent="0.3">
      <c r="A42" s="166" t="s">
        <v>1798</v>
      </c>
      <c r="B42" s="189">
        <v>109.18</v>
      </c>
      <c r="C42" s="189">
        <v>94.34</v>
      </c>
      <c r="D42" s="189">
        <v>-404.95</v>
      </c>
      <c r="E42" s="189">
        <v>83.82</v>
      </c>
      <c r="F42" s="189">
        <v>125.71</v>
      </c>
      <c r="G42" s="189">
        <v>181.98</v>
      </c>
      <c r="H42" s="189">
        <v>116.64</v>
      </c>
      <c r="I42" s="189">
        <v>116.67</v>
      </c>
      <c r="J42" s="189">
        <v>116.55</v>
      </c>
      <c r="K42" s="189">
        <v>131.46</v>
      </c>
      <c r="L42" s="189">
        <v>128.82</v>
      </c>
      <c r="M42" s="189">
        <v>137.63999999999999</v>
      </c>
      <c r="N42" s="189">
        <v>937.86</v>
      </c>
      <c r="O42" s="195" t="s">
        <v>104</v>
      </c>
    </row>
    <row r="43" spans="1:15" x14ac:dyDescent="0.3">
      <c r="A43" s="166" t="s">
        <v>1799</v>
      </c>
      <c r="B43" s="189">
        <v>360</v>
      </c>
      <c r="C43" s="189">
        <v>340</v>
      </c>
      <c r="D43" s="189">
        <v>340</v>
      </c>
      <c r="E43" s="189">
        <v>300</v>
      </c>
      <c r="F43" s="189">
        <v>320</v>
      </c>
      <c r="G43" s="189">
        <v>320</v>
      </c>
      <c r="H43" s="189">
        <v>300</v>
      </c>
      <c r="I43" s="189">
        <v>320</v>
      </c>
      <c r="J43" s="189">
        <v>320</v>
      </c>
      <c r="K43" s="189">
        <v>320</v>
      </c>
      <c r="L43" s="189">
        <v>400</v>
      </c>
      <c r="M43" s="189">
        <v>420</v>
      </c>
      <c r="N43" s="189">
        <v>4060</v>
      </c>
      <c r="O43" s="195" t="s">
        <v>103</v>
      </c>
    </row>
    <row r="44" spans="1:15" x14ac:dyDescent="0.3">
      <c r="A44" s="166" t="s">
        <v>1800</v>
      </c>
      <c r="B44" s="189">
        <v>1782.6</v>
      </c>
      <c r="C44" s="189">
        <v>2606.02</v>
      </c>
      <c r="D44" s="189">
        <v>3835.73</v>
      </c>
      <c r="E44" s="189">
        <v>1799.05</v>
      </c>
      <c r="F44" s="189">
        <v>1684.39</v>
      </c>
      <c r="G44" s="189">
        <v>1742.37</v>
      </c>
      <c r="H44" s="189">
        <v>1691.74</v>
      </c>
      <c r="I44" s="189">
        <v>1588.24</v>
      </c>
      <c r="J44" s="189">
        <v>1699.69</v>
      </c>
      <c r="K44" s="189">
        <v>1580.07</v>
      </c>
      <c r="L44" s="189">
        <v>1767.5</v>
      </c>
      <c r="M44" s="189">
        <v>1857.47</v>
      </c>
      <c r="N44" s="189">
        <v>23634.87</v>
      </c>
      <c r="O44" s="143"/>
    </row>
    <row r="45" spans="1:15" x14ac:dyDescent="0.3">
      <c r="A45" s="166" t="s">
        <v>1801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43"/>
    </row>
    <row r="46" spans="1:15" x14ac:dyDescent="0.3">
      <c r="A46" s="166" t="s">
        <v>1802</v>
      </c>
      <c r="B46" s="189">
        <v>8.4</v>
      </c>
      <c r="C46" s="189">
        <v>9.4499999999999993</v>
      </c>
      <c r="D46" s="189">
        <v>8.26</v>
      </c>
      <c r="E46" s="189">
        <v>7.82</v>
      </c>
      <c r="F46" s="189">
        <v>7.52</v>
      </c>
      <c r="G46" s="189">
        <v>7.58</v>
      </c>
      <c r="H46" s="189">
        <v>7.7</v>
      </c>
      <c r="I46" s="189">
        <v>7.84</v>
      </c>
      <c r="J46" s="189">
        <v>7.5</v>
      </c>
      <c r="K46" s="189">
        <v>6.48</v>
      </c>
      <c r="L46" s="189">
        <v>7.51</v>
      </c>
      <c r="M46" s="189">
        <v>7.04</v>
      </c>
      <c r="N46" s="189">
        <v>93.1</v>
      </c>
      <c r="O46" s="195" t="s">
        <v>108</v>
      </c>
    </row>
    <row r="47" spans="1:15" x14ac:dyDescent="0.3">
      <c r="A47" s="166" t="s">
        <v>1803</v>
      </c>
      <c r="B47" s="189">
        <v>8.4</v>
      </c>
      <c r="C47" s="189">
        <v>9.4499999999999993</v>
      </c>
      <c r="D47" s="189">
        <v>8.26</v>
      </c>
      <c r="E47" s="189">
        <v>7.82</v>
      </c>
      <c r="F47" s="189">
        <v>7.52</v>
      </c>
      <c r="G47" s="189">
        <v>7.58</v>
      </c>
      <c r="H47" s="189">
        <v>7.7</v>
      </c>
      <c r="I47" s="189">
        <v>7.84</v>
      </c>
      <c r="J47" s="189">
        <v>7.5</v>
      </c>
      <c r="K47" s="189">
        <v>6.48</v>
      </c>
      <c r="L47" s="189">
        <v>7.51</v>
      </c>
      <c r="M47" s="189">
        <v>7.04</v>
      </c>
      <c r="N47" s="189">
        <v>93.1</v>
      </c>
      <c r="O47" s="143"/>
    </row>
    <row r="48" spans="1:15" x14ac:dyDescent="0.3">
      <c r="A48" s="166" t="s">
        <v>1804</v>
      </c>
      <c r="B48" s="189">
        <v>4857.4399999999996</v>
      </c>
      <c r="C48" s="189">
        <v>0</v>
      </c>
      <c r="D48" s="189">
        <v>1753.42</v>
      </c>
      <c r="E48" s="189">
        <v>2654</v>
      </c>
      <c r="F48" s="189">
        <v>-1000</v>
      </c>
      <c r="G48" s="189">
        <v>-2000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-1000</v>
      </c>
      <c r="N48" s="189">
        <v>5264.86</v>
      </c>
      <c r="O48" s="195" t="s">
        <v>96</v>
      </c>
    </row>
    <row r="49" spans="1:16" ht="13.5" thickBot="1" x14ac:dyDescent="0.35">
      <c r="A49" s="196" t="s">
        <v>1763</v>
      </c>
      <c r="B49" s="197">
        <v>8869.81</v>
      </c>
      <c r="C49" s="197">
        <v>8428.61</v>
      </c>
      <c r="D49" s="197">
        <v>9721.6</v>
      </c>
      <c r="E49" s="197">
        <v>9237.36</v>
      </c>
      <c r="F49" s="197">
        <v>6794.15</v>
      </c>
      <c r="G49" s="197">
        <v>8668.5400000000009</v>
      </c>
      <c r="H49" s="197">
        <v>5716.7</v>
      </c>
      <c r="I49" s="197">
        <v>5517.97</v>
      </c>
      <c r="J49" s="197">
        <v>6262.11</v>
      </c>
      <c r="K49" s="197">
        <v>5189.28</v>
      </c>
      <c r="L49" s="197">
        <v>5118.55</v>
      </c>
      <c r="M49" s="197">
        <v>4694.51</v>
      </c>
      <c r="N49" s="197">
        <v>84219.19</v>
      </c>
      <c r="O49" s="143"/>
      <c r="P49" s="161"/>
    </row>
    <row r="50" spans="1:16" ht="13.5" thickTop="1" x14ac:dyDescent="0.3">
      <c r="A50" s="156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43"/>
      <c r="P50" s="161"/>
    </row>
    <row r="51" spans="1:16" ht="13.5" thickBot="1" x14ac:dyDescent="0.35">
      <c r="A51" s="196" t="s">
        <v>1805</v>
      </c>
      <c r="B51" s="197">
        <v>4518.22</v>
      </c>
      <c r="C51" s="197">
        <v>4011.39</v>
      </c>
      <c r="D51" s="197">
        <v>2128.4</v>
      </c>
      <c r="E51" s="197">
        <v>1972.64</v>
      </c>
      <c r="F51" s="197">
        <v>5565.85</v>
      </c>
      <c r="G51" s="197">
        <v>2590.04</v>
      </c>
      <c r="H51" s="197">
        <v>5223.3</v>
      </c>
      <c r="I51" s="197">
        <v>5272.03</v>
      </c>
      <c r="J51" s="197">
        <v>5377.89</v>
      </c>
      <c r="K51" s="197">
        <v>6450.72</v>
      </c>
      <c r="L51" s="197">
        <v>8308.5499999999993</v>
      </c>
      <c r="M51" s="197">
        <v>12305.49</v>
      </c>
      <c r="N51" s="197">
        <v>63724.52</v>
      </c>
      <c r="O51" s="143"/>
      <c r="P51" s="161"/>
    </row>
    <row r="52" spans="1:16" ht="13.5" thickTop="1" x14ac:dyDescent="0.3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43"/>
    </row>
    <row r="53" spans="1:16" x14ac:dyDescent="0.3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43"/>
    </row>
    <row r="54" spans="1:16" x14ac:dyDescent="0.3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43"/>
    </row>
    <row r="55" spans="1:16" x14ac:dyDescent="0.3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43"/>
    </row>
    <row r="56" spans="1:16" x14ac:dyDescent="0.3">
      <c r="A56" s="156" t="s">
        <v>1806</v>
      </c>
      <c r="B56" s="192"/>
      <c r="C56" s="192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43"/>
    </row>
    <row r="57" spans="1:16" x14ac:dyDescent="0.3">
      <c r="A57" s="166" t="s">
        <v>1807</v>
      </c>
      <c r="B57" s="189">
        <v>3500</v>
      </c>
      <c r="C57" s="189">
        <v>3500</v>
      </c>
      <c r="D57" s="189">
        <v>3500</v>
      </c>
      <c r="E57" s="189">
        <v>3500</v>
      </c>
      <c r="F57" s="189">
        <v>3500</v>
      </c>
      <c r="G57" s="189">
        <v>3500</v>
      </c>
      <c r="H57" s="189">
        <v>3500</v>
      </c>
      <c r="I57" s="189">
        <v>3500</v>
      </c>
      <c r="J57" s="189">
        <v>3500</v>
      </c>
      <c r="K57" s="189">
        <v>3500</v>
      </c>
      <c r="L57" s="189">
        <v>4500</v>
      </c>
      <c r="M57" s="189">
        <v>5400</v>
      </c>
      <c r="N57" s="189">
        <v>44900</v>
      </c>
      <c r="O57" s="143"/>
    </row>
    <row r="58" spans="1:16" x14ac:dyDescent="0.3">
      <c r="A58" s="166" t="s">
        <v>1808</v>
      </c>
      <c r="B58" s="189">
        <v>7709.47</v>
      </c>
      <c r="C58" s="189">
        <v>5662.36</v>
      </c>
      <c r="D58" s="189">
        <v>5662.36</v>
      </c>
      <c r="E58" s="189">
        <v>5662.36</v>
      </c>
      <c r="F58" s="189">
        <v>5662.36</v>
      </c>
      <c r="G58" s="189">
        <v>5662.36</v>
      </c>
      <c r="H58" s="189">
        <v>5662.36</v>
      </c>
      <c r="I58" s="189">
        <v>5662.36</v>
      </c>
      <c r="J58" s="189">
        <v>5662.36</v>
      </c>
      <c r="K58" s="189">
        <v>5662.36</v>
      </c>
      <c r="L58" s="189">
        <v>5662.36</v>
      </c>
      <c r="M58" s="189">
        <v>5662.36</v>
      </c>
      <c r="N58" s="189">
        <v>69995.429999999993</v>
      </c>
      <c r="O58" s="143"/>
    </row>
    <row r="59" spans="1:16" x14ac:dyDescent="0.3">
      <c r="A59" s="166" t="s">
        <v>1809</v>
      </c>
      <c r="B59" s="189">
        <v>9741.5400000000009</v>
      </c>
      <c r="C59" s="189">
        <v>24.26</v>
      </c>
      <c r="D59" s="189">
        <v>24.26</v>
      </c>
      <c r="E59" s="189">
        <v>24.26</v>
      </c>
      <c r="F59" s="189">
        <v>24.26</v>
      </c>
      <c r="G59" s="189">
        <v>24.26</v>
      </c>
      <c r="H59" s="189">
        <v>24.26</v>
      </c>
      <c r="I59" s="189">
        <v>24.26</v>
      </c>
      <c r="J59" s="189">
        <v>24.26</v>
      </c>
      <c r="K59" s="189">
        <v>24.26</v>
      </c>
      <c r="L59" s="189">
        <v>24.26</v>
      </c>
      <c r="M59" s="189">
        <v>24.26</v>
      </c>
      <c r="N59" s="189">
        <v>10008.4</v>
      </c>
      <c r="O59" s="143"/>
    </row>
    <row r="60" spans="1:16" x14ac:dyDescent="0.3">
      <c r="A60" s="156" t="s">
        <v>1763</v>
      </c>
      <c r="B60" s="190">
        <v>20951.009999999998</v>
      </c>
      <c r="C60" s="190">
        <v>9186.6200000000008</v>
      </c>
      <c r="D60" s="190">
        <v>9186.6200000000008</v>
      </c>
      <c r="E60" s="190">
        <v>9186.6200000000008</v>
      </c>
      <c r="F60" s="190">
        <v>9186.6200000000008</v>
      </c>
      <c r="G60" s="190">
        <v>9186.6200000000008</v>
      </c>
      <c r="H60" s="190">
        <v>9186.6200000000008</v>
      </c>
      <c r="I60" s="190">
        <v>9186.6200000000008</v>
      </c>
      <c r="J60" s="190">
        <v>9186.6200000000008</v>
      </c>
      <c r="K60" s="190">
        <v>9186.6200000000008</v>
      </c>
      <c r="L60" s="190">
        <v>10186.620000000001</v>
      </c>
      <c r="M60" s="190">
        <v>11086.62</v>
      </c>
      <c r="N60" s="190">
        <v>124903.83</v>
      </c>
      <c r="O60" s="143"/>
    </row>
    <row r="61" spans="1:16" x14ac:dyDescent="0.3">
      <c r="A61" s="156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43"/>
    </row>
    <row r="62" spans="1:16" ht="13.5" thickBot="1" x14ac:dyDescent="0.35">
      <c r="A62" s="196" t="s">
        <v>1810</v>
      </c>
      <c r="B62" s="197">
        <v>-16432.79</v>
      </c>
      <c r="C62" s="197">
        <v>-5175.2299999999996</v>
      </c>
      <c r="D62" s="197">
        <v>-7058.22</v>
      </c>
      <c r="E62" s="197">
        <v>-7213.98</v>
      </c>
      <c r="F62" s="197">
        <v>-3620.77</v>
      </c>
      <c r="G62" s="197">
        <v>-6596.58</v>
      </c>
      <c r="H62" s="197">
        <v>-3963.32</v>
      </c>
      <c r="I62" s="197">
        <v>-3914.59</v>
      </c>
      <c r="J62" s="197">
        <v>-3808.73</v>
      </c>
      <c r="K62" s="197">
        <v>-2735.9</v>
      </c>
      <c r="L62" s="197">
        <v>-1878.07</v>
      </c>
      <c r="M62" s="197">
        <v>1218.8699999999999</v>
      </c>
      <c r="N62" s="197">
        <v>-61179.31</v>
      </c>
      <c r="O62" s="143"/>
    </row>
    <row r="63" spans="1:16" ht="13.5" thickTop="1" x14ac:dyDescent="0.3">
      <c r="A63" s="157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43"/>
    </row>
    <row r="64" spans="1:16" x14ac:dyDescent="0.3">
      <c r="A64" s="156" t="s">
        <v>1811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43"/>
    </row>
    <row r="65" spans="1:15" x14ac:dyDescent="0.3">
      <c r="A65" s="166" t="s">
        <v>1812</v>
      </c>
      <c r="B65" s="189">
        <v>13388.03</v>
      </c>
      <c r="C65" s="189">
        <v>12440</v>
      </c>
      <c r="D65" s="189">
        <v>11850</v>
      </c>
      <c r="E65" s="189">
        <v>11210</v>
      </c>
      <c r="F65" s="189">
        <v>12360</v>
      </c>
      <c r="G65" s="189">
        <v>11258.58</v>
      </c>
      <c r="H65" s="189">
        <v>10940</v>
      </c>
      <c r="I65" s="189">
        <v>10790</v>
      </c>
      <c r="J65" s="189">
        <v>11640</v>
      </c>
      <c r="K65" s="189">
        <v>11640</v>
      </c>
      <c r="L65" s="189">
        <v>13427.1</v>
      </c>
      <c r="M65" s="189">
        <v>17000</v>
      </c>
      <c r="N65" s="189">
        <v>147943.71</v>
      </c>
      <c r="O65" s="143"/>
    </row>
    <row r="66" spans="1:15" x14ac:dyDescent="0.3">
      <c r="A66" s="166" t="s">
        <v>1813</v>
      </c>
      <c r="B66" s="189">
        <v>-8869.81</v>
      </c>
      <c r="C66" s="189">
        <v>-8428.61</v>
      </c>
      <c r="D66" s="189">
        <v>-9721.6</v>
      </c>
      <c r="E66" s="189">
        <v>-9237.36</v>
      </c>
      <c r="F66" s="189">
        <v>-6794.15</v>
      </c>
      <c r="G66" s="189">
        <v>-8668.5400000000009</v>
      </c>
      <c r="H66" s="189">
        <v>-5716.7</v>
      </c>
      <c r="I66" s="189">
        <v>-5517.97</v>
      </c>
      <c r="J66" s="189">
        <v>-6262.11</v>
      </c>
      <c r="K66" s="189">
        <v>-5189.28</v>
      </c>
      <c r="L66" s="189">
        <v>-5118.55</v>
      </c>
      <c r="M66" s="189">
        <v>-4694.51</v>
      </c>
      <c r="N66" s="189">
        <v>-84219.19</v>
      </c>
    </row>
    <row r="67" spans="1:15" x14ac:dyDescent="0.3">
      <c r="A67" s="166" t="s">
        <v>1814</v>
      </c>
      <c r="B67" s="189">
        <v>4518.22</v>
      </c>
      <c r="C67" s="189">
        <v>4011.39</v>
      </c>
      <c r="D67" s="189">
        <v>2128.4</v>
      </c>
      <c r="E67" s="189">
        <v>1972.64</v>
      </c>
      <c r="F67" s="189">
        <v>5565.85</v>
      </c>
      <c r="G67" s="189">
        <v>2590.04</v>
      </c>
      <c r="H67" s="189">
        <v>5223.3</v>
      </c>
      <c r="I67" s="189">
        <v>5272.03</v>
      </c>
      <c r="J67" s="189">
        <v>5377.89</v>
      </c>
      <c r="K67" s="189">
        <v>6450.72</v>
      </c>
      <c r="L67" s="189">
        <v>8308.5499999999993</v>
      </c>
      <c r="M67" s="189">
        <v>12305.49</v>
      </c>
      <c r="N67" s="189">
        <v>63724.52</v>
      </c>
    </row>
    <row r="68" spans="1:15" x14ac:dyDescent="0.3">
      <c r="A68" s="166" t="s">
        <v>1815</v>
      </c>
      <c r="B68" s="189">
        <v>-20951.009999999998</v>
      </c>
      <c r="C68" s="189">
        <v>-9186.6200000000008</v>
      </c>
      <c r="D68" s="189">
        <v>-9186.6200000000008</v>
      </c>
      <c r="E68" s="189">
        <v>-9186.6200000000008</v>
      </c>
      <c r="F68" s="189">
        <v>-9186.6200000000008</v>
      </c>
      <c r="G68" s="189">
        <v>-9186.6200000000008</v>
      </c>
      <c r="H68" s="189">
        <v>-9186.6200000000008</v>
      </c>
      <c r="I68" s="189">
        <v>-9186.6200000000008</v>
      </c>
      <c r="J68" s="189">
        <v>-9186.6200000000008</v>
      </c>
      <c r="K68" s="189">
        <v>-9186.6200000000008</v>
      </c>
      <c r="L68" s="189">
        <v>-10186.620000000001</v>
      </c>
      <c r="M68" s="189">
        <v>-11086.62</v>
      </c>
      <c r="N68" s="189">
        <v>-124903.83</v>
      </c>
    </row>
    <row r="69" spans="1:15" x14ac:dyDescent="0.3">
      <c r="A69" s="156" t="s">
        <v>1810</v>
      </c>
      <c r="B69" s="192">
        <v>-16432.79</v>
      </c>
      <c r="C69" s="192">
        <v>-5175.2299999999996</v>
      </c>
      <c r="D69" s="192">
        <v>-7058.22</v>
      </c>
      <c r="E69" s="192">
        <v>-7213.98</v>
      </c>
      <c r="F69" s="192">
        <v>-3620.77</v>
      </c>
      <c r="G69" s="192">
        <v>-6596.58</v>
      </c>
      <c r="H69" s="192">
        <v>-3963.32</v>
      </c>
      <c r="I69" s="192">
        <v>-3914.59</v>
      </c>
      <c r="J69" s="192">
        <v>-3808.73</v>
      </c>
      <c r="K69" s="192">
        <v>-2735.9</v>
      </c>
      <c r="L69" s="192">
        <v>-1878.07</v>
      </c>
      <c r="M69" s="192">
        <v>1218.8699999999999</v>
      </c>
      <c r="N69" s="192">
        <v>-61179.31</v>
      </c>
    </row>
  </sheetData>
  <dataValidations disablePrompts="1" count="3">
    <dataValidation type="list" allowBlank="1" showInputMessage="1" showErrorMessage="1" sqref="O49:O57" xr:uid="{8A4C06A0-8212-4ED0-9865-B2E16D87499E}">
      <formula1>$Q$8:$Q$14</formula1>
    </dataValidation>
    <dataValidation type="list" allowBlank="1" showInputMessage="1" showErrorMessage="1" sqref="O7:O47" xr:uid="{A8CB342C-0E3D-4DD9-AF3E-A5D8B972F76B}">
      <formula1>$Q$7:$Q$15</formula1>
    </dataValidation>
    <dataValidation type="list" allowBlank="1" showInputMessage="1" showErrorMessage="1" sqref="O48" xr:uid="{530DFCC0-D608-487A-A672-7FB7140B09DB}">
      <formula1>$Q$7:$Q$16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9197-7B7E-4EFF-B65E-528AAB259CA1}">
  <dimension ref="A1:W64"/>
  <sheetViews>
    <sheetView showGridLines="0" workbookViewId="0">
      <selection activeCell="Q1" sqref="Q1:Q1048576"/>
    </sheetView>
  </sheetViews>
  <sheetFormatPr defaultColWidth="13.19921875" defaultRowHeight="13" x14ac:dyDescent="0.3"/>
  <cols>
    <col min="1" max="1" width="50.296875" style="136" customWidth="1"/>
    <col min="2" max="11" width="12.19921875" style="136" customWidth="1"/>
    <col min="12" max="12" width="21.69921875" style="136" customWidth="1"/>
    <col min="13" max="13" width="21.19921875" style="136" customWidth="1"/>
    <col min="14" max="14" width="12.19921875" style="136" customWidth="1"/>
    <col min="15" max="15" width="17.296875" style="136" customWidth="1"/>
    <col min="16" max="16" width="45.19921875" style="136" bestFit="1" customWidth="1"/>
    <col min="17" max="17" width="17.796875" style="136" customWidth="1"/>
    <col min="18" max="18" width="20.19921875" style="136" customWidth="1"/>
    <col min="19" max="22" width="13.19921875" style="136"/>
    <col min="23" max="23" width="37.69921875" style="136" customWidth="1"/>
    <col min="24" max="16384" width="13.19921875" style="136"/>
  </cols>
  <sheetData>
    <row r="1" spans="1:23" x14ac:dyDescent="0.3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23" x14ac:dyDescent="0.3">
      <c r="A2" s="170" t="s">
        <v>1748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23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23" x14ac:dyDescent="0.3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23" x14ac:dyDescent="0.3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23" x14ac:dyDescent="0.3">
      <c r="A6" s="138"/>
      <c r="B6" s="172" t="s">
        <v>1751</v>
      </c>
      <c r="C6" s="172" t="s">
        <v>1752</v>
      </c>
      <c r="D6" s="172" t="s">
        <v>1753</v>
      </c>
      <c r="E6" s="172" t="s">
        <v>1754</v>
      </c>
      <c r="F6" s="172" t="s">
        <v>1755</v>
      </c>
      <c r="G6" s="172" t="s">
        <v>1756</v>
      </c>
      <c r="H6" s="172" t="s">
        <v>1757</v>
      </c>
      <c r="I6" s="172" t="s">
        <v>1758</v>
      </c>
      <c r="J6" s="172" t="s">
        <v>1759</v>
      </c>
      <c r="K6" s="172" t="s">
        <v>1760</v>
      </c>
      <c r="L6" s="172" t="s">
        <v>1761</v>
      </c>
      <c r="M6" s="172" t="s">
        <v>1762</v>
      </c>
      <c r="N6" s="172" t="s">
        <v>1763</v>
      </c>
      <c r="O6" s="136" t="s">
        <v>1764</v>
      </c>
    </row>
    <row r="7" spans="1:23" x14ac:dyDescent="0.3">
      <c r="A7" s="172" t="s">
        <v>1765</v>
      </c>
      <c r="B7" s="172"/>
      <c r="C7" s="172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43"/>
    </row>
    <row r="8" spans="1:23" x14ac:dyDescent="0.3">
      <c r="A8" s="173" t="s">
        <v>1766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43"/>
    </row>
    <row r="9" spans="1:23" x14ac:dyDescent="0.3">
      <c r="A9" s="173" t="s">
        <v>1767</v>
      </c>
      <c r="B9" s="174">
        <v>10380</v>
      </c>
      <c r="C9" s="174">
        <v>9755</v>
      </c>
      <c r="D9" s="174">
        <v>9755</v>
      </c>
      <c r="E9" s="174">
        <v>10430</v>
      </c>
      <c r="F9" s="174">
        <v>10430</v>
      </c>
      <c r="G9" s="174">
        <v>11105</v>
      </c>
      <c r="H9" s="174">
        <v>10430</v>
      </c>
      <c r="I9" s="174">
        <v>9925</v>
      </c>
      <c r="J9" s="174">
        <v>11150</v>
      </c>
      <c r="K9" s="174">
        <v>10685</v>
      </c>
      <c r="L9" s="174">
        <v>10010</v>
      </c>
      <c r="M9" s="174">
        <v>10010</v>
      </c>
      <c r="N9" s="174">
        <v>124065</v>
      </c>
      <c r="O9" s="143" t="s">
        <v>93</v>
      </c>
    </row>
    <row r="10" spans="1:23" x14ac:dyDescent="0.3">
      <c r="A10" s="173" t="s">
        <v>1768</v>
      </c>
      <c r="B10" s="174">
        <v>0</v>
      </c>
      <c r="C10" s="174">
        <v>0</v>
      </c>
      <c r="D10" s="174">
        <v>300</v>
      </c>
      <c r="E10" s="174">
        <v>0</v>
      </c>
      <c r="F10" s="174">
        <v>0</v>
      </c>
      <c r="G10" s="174">
        <v>0</v>
      </c>
      <c r="H10" s="174">
        <v>0</v>
      </c>
      <c r="I10" s="174">
        <v>300</v>
      </c>
      <c r="J10" s="174">
        <v>0</v>
      </c>
      <c r="K10" s="174">
        <v>0</v>
      </c>
      <c r="L10" s="174">
        <v>0</v>
      </c>
      <c r="M10" s="174">
        <v>0</v>
      </c>
      <c r="N10" s="174">
        <v>600</v>
      </c>
      <c r="O10" s="143" t="s">
        <v>95</v>
      </c>
    </row>
    <row r="11" spans="1:23" x14ac:dyDescent="0.3">
      <c r="A11" s="173" t="s">
        <v>1769</v>
      </c>
      <c r="B11" s="174">
        <v>0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150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150</v>
      </c>
      <c r="O11" s="143" t="s">
        <v>95</v>
      </c>
    </row>
    <row r="12" spans="1:23" x14ac:dyDescent="0.3">
      <c r="A12" s="173" t="s">
        <v>1771</v>
      </c>
      <c r="B12" s="174">
        <v>50</v>
      </c>
      <c r="C12" s="174">
        <v>150</v>
      </c>
      <c r="D12" s="174">
        <v>150</v>
      </c>
      <c r="E12" s="174">
        <v>200</v>
      </c>
      <c r="F12" s="174">
        <v>150</v>
      </c>
      <c r="G12" s="174">
        <v>250</v>
      </c>
      <c r="H12" s="174">
        <v>300</v>
      </c>
      <c r="I12" s="174">
        <v>500</v>
      </c>
      <c r="J12" s="174">
        <v>350</v>
      </c>
      <c r="K12" s="174">
        <v>350</v>
      </c>
      <c r="L12" s="174">
        <v>350</v>
      </c>
      <c r="M12" s="174">
        <v>200</v>
      </c>
      <c r="N12" s="174">
        <v>3000</v>
      </c>
      <c r="O12" s="143" t="s">
        <v>95</v>
      </c>
    </row>
    <row r="13" spans="1:23" x14ac:dyDescent="0.3">
      <c r="A13" s="173" t="s">
        <v>1772</v>
      </c>
      <c r="B13" s="174">
        <v>1200</v>
      </c>
      <c r="C13" s="174">
        <v>1200</v>
      </c>
      <c r="D13" s="174">
        <v>1200</v>
      </c>
      <c r="E13" s="174">
        <v>1000</v>
      </c>
      <c r="F13" s="174">
        <v>1825</v>
      </c>
      <c r="G13" s="174">
        <v>1800</v>
      </c>
      <c r="H13" s="174">
        <v>1500</v>
      </c>
      <c r="I13" s="174">
        <v>1663.71</v>
      </c>
      <c r="J13" s="174">
        <v>1800</v>
      </c>
      <c r="K13" s="174">
        <v>1800</v>
      </c>
      <c r="L13" s="174">
        <v>1500</v>
      </c>
      <c r="M13" s="174">
        <v>1500</v>
      </c>
      <c r="N13" s="174">
        <v>17988.71</v>
      </c>
      <c r="O13" s="143" t="s">
        <v>93</v>
      </c>
    </row>
    <row r="14" spans="1:23" x14ac:dyDescent="0.3">
      <c r="A14" s="173" t="s">
        <v>1773</v>
      </c>
      <c r="B14" s="174">
        <v>0</v>
      </c>
      <c r="C14" s="174">
        <v>60</v>
      </c>
      <c r="D14" s="174">
        <v>0</v>
      </c>
      <c r="E14" s="174">
        <v>0</v>
      </c>
      <c r="F14" s="174">
        <v>120</v>
      </c>
      <c r="G14" s="174">
        <v>20</v>
      </c>
      <c r="H14" s="174">
        <v>60</v>
      </c>
      <c r="I14" s="174">
        <v>60</v>
      </c>
      <c r="J14" s="174">
        <v>0</v>
      </c>
      <c r="K14" s="174">
        <v>0</v>
      </c>
      <c r="L14" s="174">
        <v>0</v>
      </c>
      <c r="M14" s="174">
        <v>0</v>
      </c>
      <c r="N14" s="174">
        <v>320</v>
      </c>
      <c r="O14" s="143" t="s">
        <v>95</v>
      </c>
    </row>
    <row r="15" spans="1:23" x14ac:dyDescent="0.3">
      <c r="A15" s="173" t="s">
        <v>1774</v>
      </c>
      <c r="B15" s="174">
        <v>0</v>
      </c>
      <c r="C15" s="174">
        <v>0</v>
      </c>
      <c r="D15" s="174">
        <v>0</v>
      </c>
      <c r="E15" s="174">
        <v>0</v>
      </c>
      <c r="F15" s="174">
        <v>731.92</v>
      </c>
      <c r="G15" s="174">
        <v>693.92</v>
      </c>
      <c r="H15" s="174">
        <v>0</v>
      </c>
      <c r="I15" s="174">
        <v>0</v>
      </c>
      <c r="J15" s="174">
        <v>0</v>
      </c>
      <c r="K15" s="174">
        <v>0</v>
      </c>
      <c r="L15" s="174">
        <v>1387.84</v>
      </c>
      <c r="M15" s="174">
        <v>0</v>
      </c>
      <c r="N15" s="174">
        <v>2813.68</v>
      </c>
      <c r="O15" s="143" t="s">
        <v>95</v>
      </c>
    </row>
    <row r="16" spans="1:23" x14ac:dyDescent="0.3">
      <c r="A16" s="173" t="s">
        <v>1775</v>
      </c>
      <c r="B16" s="174">
        <v>11630</v>
      </c>
      <c r="C16" s="174">
        <v>11165</v>
      </c>
      <c r="D16" s="174">
        <v>11405</v>
      </c>
      <c r="E16" s="174">
        <v>11630</v>
      </c>
      <c r="F16" s="174">
        <v>13256.92</v>
      </c>
      <c r="G16" s="174">
        <v>13868.92</v>
      </c>
      <c r="H16" s="174">
        <v>12440</v>
      </c>
      <c r="I16" s="174">
        <v>12448.71</v>
      </c>
      <c r="J16" s="174">
        <v>13300</v>
      </c>
      <c r="K16" s="174">
        <v>12835</v>
      </c>
      <c r="L16" s="174">
        <v>13247.84</v>
      </c>
      <c r="M16" s="174">
        <v>11710</v>
      </c>
      <c r="N16" s="174">
        <v>148937.39000000001</v>
      </c>
      <c r="O16" s="143"/>
    </row>
    <row r="17" spans="1:15" ht="13.5" thickBot="1" x14ac:dyDescent="0.35">
      <c r="A17" s="175" t="s">
        <v>1763</v>
      </c>
      <c r="B17" s="176">
        <v>11630</v>
      </c>
      <c r="C17" s="176">
        <v>11165</v>
      </c>
      <c r="D17" s="176">
        <v>11405</v>
      </c>
      <c r="E17" s="176">
        <v>11630</v>
      </c>
      <c r="F17" s="176">
        <v>13256.92</v>
      </c>
      <c r="G17" s="176">
        <v>13868.92</v>
      </c>
      <c r="H17" s="176">
        <v>12440</v>
      </c>
      <c r="I17" s="176">
        <v>12448.71</v>
      </c>
      <c r="J17" s="176">
        <v>13300</v>
      </c>
      <c r="K17" s="176">
        <v>12835</v>
      </c>
      <c r="L17" s="176">
        <v>13247.84</v>
      </c>
      <c r="M17" s="176">
        <v>11710</v>
      </c>
      <c r="N17" s="176">
        <v>148937.39000000001</v>
      </c>
      <c r="O17" s="143"/>
    </row>
    <row r="18" spans="1:15" ht="13.5" thickTop="1" x14ac:dyDescent="0.3">
      <c r="A18" s="172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43"/>
    </row>
    <row r="19" spans="1:15" x14ac:dyDescent="0.3">
      <c r="A19" s="173" t="s">
        <v>1776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43"/>
    </row>
    <row r="20" spans="1:15" x14ac:dyDescent="0.25">
      <c r="A20" s="173" t="s">
        <v>1777</v>
      </c>
      <c r="B20" s="174">
        <v>762.48</v>
      </c>
      <c r="C20" s="174">
        <v>547.75</v>
      </c>
      <c r="D20" s="177">
        <v>565.29999999999995</v>
      </c>
      <c r="E20" s="177">
        <v>593.25</v>
      </c>
      <c r="F20" s="177">
        <v>594.5</v>
      </c>
      <c r="G20" s="177">
        <v>693.45</v>
      </c>
      <c r="H20" s="177">
        <v>610.75</v>
      </c>
      <c r="I20" s="177">
        <v>547.92999999999995</v>
      </c>
      <c r="J20" s="177">
        <v>619.71</v>
      </c>
      <c r="K20" s="177">
        <v>643.16</v>
      </c>
      <c r="L20" s="177">
        <v>551.5</v>
      </c>
      <c r="M20" s="177">
        <v>467.07</v>
      </c>
      <c r="N20" s="177">
        <v>7196.85</v>
      </c>
      <c r="O20" s="143" t="s">
        <v>105</v>
      </c>
    </row>
    <row r="21" spans="1:15" x14ac:dyDescent="0.3">
      <c r="A21" s="173" t="s">
        <v>1778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43"/>
    </row>
    <row r="22" spans="1:15" x14ac:dyDescent="0.3">
      <c r="A22" s="173" t="s">
        <v>1779</v>
      </c>
      <c r="B22" s="174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875</v>
      </c>
      <c r="K22" s="174">
        <v>0</v>
      </c>
      <c r="L22" s="174">
        <v>0</v>
      </c>
      <c r="M22" s="174">
        <v>0</v>
      </c>
      <c r="N22" s="174">
        <v>875</v>
      </c>
      <c r="O22" s="143" t="s">
        <v>108</v>
      </c>
    </row>
    <row r="23" spans="1:15" x14ac:dyDescent="0.3">
      <c r="A23" s="173" t="s">
        <v>1780</v>
      </c>
      <c r="B23" s="174">
        <v>0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875</v>
      </c>
      <c r="K23" s="174">
        <v>0</v>
      </c>
      <c r="L23" s="174">
        <v>0</v>
      </c>
      <c r="M23" s="174">
        <v>0</v>
      </c>
      <c r="N23" s="174">
        <v>875</v>
      </c>
      <c r="O23" s="143"/>
    </row>
    <row r="24" spans="1:15" x14ac:dyDescent="0.3">
      <c r="A24" s="173" t="s">
        <v>1781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43"/>
    </row>
    <row r="25" spans="1:15" x14ac:dyDescent="0.3">
      <c r="A25" s="173" t="s">
        <v>1782</v>
      </c>
      <c r="B25" s="174">
        <v>247.21</v>
      </c>
      <c r="C25" s="174">
        <v>433.9</v>
      </c>
      <c r="D25" s="174">
        <v>257.86</v>
      </c>
      <c r="E25" s="174">
        <v>451.87</v>
      </c>
      <c r="F25" s="174">
        <v>631.80999999999995</v>
      </c>
      <c r="G25" s="174">
        <v>443.86</v>
      </c>
      <c r="H25" s="174">
        <v>443.86</v>
      </c>
      <c r="I25" s="174">
        <v>-447.08</v>
      </c>
      <c r="J25" s="174">
        <v>434.1</v>
      </c>
      <c r="K25" s="174">
        <v>8.67</v>
      </c>
      <c r="L25" s="174">
        <v>0</v>
      </c>
      <c r="M25" s="174">
        <v>364.52</v>
      </c>
      <c r="N25" s="174">
        <v>3270.58</v>
      </c>
      <c r="O25" s="143" t="s">
        <v>108</v>
      </c>
    </row>
    <row r="26" spans="1:15" x14ac:dyDescent="0.3">
      <c r="A26" s="173" t="s">
        <v>1783</v>
      </c>
      <c r="B26" s="174">
        <v>247.21</v>
      </c>
      <c r="C26" s="174">
        <v>433.9</v>
      </c>
      <c r="D26" s="174">
        <v>257.86</v>
      </c>
      <c r="E26" s="174">
        <v>451.87</v>
      </c>
      <c r="F26" s="174">
        <v>631.80999999999995</v>
      </c>
      <c r="G26" s="174">
        <v>443.86</v>
      </c>
      <c r="H26" s="174">
        <v>443.86</v>
      </c>
      <c r="I26" s="174">
        <v>-447.08</v>
      </c>
      <c r="J26" s="174">
        <v>434.1</v>
      </c>
      <c r="K26" s="174">
        <v>8.67</v>
      </c>
      <c r="L26" s="174">
        <v>0</v>
      </c>
      <c r="M26" s="174">
        <v>364.52</v>
      </c>
      <c r="N26" s="174">
        <v>3270.58</v>
      </c>
      <c r="O26" s="143"/>
    </row>
    <row r="27" spans="1:15" x14ac:dyDescent="0.3">
      <c r="A27" s="173" t="s">
        <v>1784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43"/>
    </row>
    <row r="28" spans="1:15" x14ac:dyDescent="0.3">
      <c r="A28" s="173" t="s">
        <v>1785</v>
      </c>
      <c r="B28" s="174">
        <v>488.29</v>
      </c>
      <c r="C28" s="174">
        <v>488.29</v>
      </c>
      <c r="D28" s="174">
        <v>488.29</v>
      </c>
      <c r="E28" s="174">
        <v>488.29</v>
      </c>
      <c r="F28" s="174">
        <v>488.29</v>
      </c>
      <c r="G28" s="174">
        <v>488.29</v>
      </c>
      <c r="H28" s="174">
        <v>488.29</v>
      </c>
      <c r="I28" s="174">
        <v>488.29</v>
      </c>
      <c r="J28" s="174">
        <v>488.29</v>
      </c>
      <c r="K28" s="174">
        <v>488.29</v>
      </c>
      <c r="L28" s="174">
        <v>488.29</v>
      </c>
      <c r="M28" s="174">
        <v>488.29</v>
      </c>
      <c r="N28" s="174">
        <v>5859.48</v>
      </c>
      <c r="O28" s="143" t="s">
        <v>99</v>
      </c>
    </row>
    <row r="29" spans="1:15" x14ac:dyDescent="0.3">
      <c r="A29" s="173" t="s">
        <v>1786</v>
      </c>
      <c r="B29" s="174">
        <v>488.29</v>
      </c>
      <c r="C29" s="174">
        <v>488.29</v>
      </c>
      <c r="D29" s="174">
        <v>488.29</v>
      </c>
      <c r="E29" s="174">
        <v>488.29</v>
      </c>
      <c r="F29" s="174">
        <v>488.29</v>
      </c>
      <c r="G29" s="174">
        <v>488.29</v>
      </c>
      <c r="H29" s="174">
        <v>488.29</v>
      </c>
      <c r="I29" s="174">
        <v>488.29</v>
      </c>
      <c r="J29" s="174">
        <v>488.29</v>
      </c>
      <c r="K29" s="174">
        <v>488.29</v>
      </c>
      <c r="L29" s="174">
        <v>488.29</v>
      </c>
      <c r="M29" s="174">
        <v>488.29</v>
      </c>
      <c r="N29" s="174">
        <v>5859.48</v>
      </c>
      <c r="O29" s="143"/>
    </row>
    <row r="30" spans="1:15" x14ac:dyDescent="0.3">
      <c r="A30" s="173" t="s">
        <v>1787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43"/>
    </row>
    <row r="31" spans="1:15" x14ac:dyDescent="0.3">
      <c r="A31" s="173" t="s">
        <v>1788</v>
      </c>
      <c r="B31" s="174">
        <v>660</v>
      </c>
      <c r="C31" s="174">
        <v>660</v>
      </c>
      <c r="D31" s="174">
        <v>660</v>
      </c>
      <c r="E31" s="174">
        <v>660</v>
      </c>
      <c r="F31" s="174">
        <v>660</v>
      </c>
      <c r="G31" s="174">
        <v>660</v>
      </c>
      <c r="H31" s="174">
        <v>660</v>
      </c>
      <c r="I31" s="174">
        <v>660</v>
      </c>
      <c r="J31" s="174">
        <v>660</v>
      </c>
      <c r="K31" s="174">
        <v>660</v>
      </c>
      <c r="L31" s="174">
        <v>660</v>
      </c>
      <c r="M31" s="174">
        <v>660</v>
      </c>
      <c r="N31" s="174">
        <v>7920</v>
      </c>
      <c r="O31" s="143" t="s">
        <v>101</v>
      </c>
    </row>
    <row r="32" spans="1:15" x14ac:dyDescent="0.3">
      <c r="A32" s="173" t="s">
        <v>1789</v>
      </c>
      <c r="B32" s="174">
        <v>129.85</v>
      </c>
      <c r="C32" s="174">
        <v>1342.46</v>
      </c>
      <c r="D32" s="174">
        <v>660</v>
      </c>
      <c r="E32" s="174">
        <v>1036.01</v>
      </c>
      <c r="F32" s="174">
        <v>326.45999999999998</v>
      </c>
      <c r="G32" s="174">
        <v>2345.9699999999998</v>
      </c>
      <c r="H32" s="174">
        <v>60</v>
      </c>
      <c r="I32" s="174">
        <v>1394.84</v>
      </c>
      <c r="J32" s="174">
        <v>623.74</v>
      </c>
      <c r="K32" s="174">
        <v>525</v>
      </c>
      <c r="L32" s="174">
        <v>180</v>
      </c>
      <c r="M32" s="174">
        <v>0</v>
      </c>
      <c r="N32" s="174">
        <v>8624.33</v>
      </c>
      <c r="O32" s="143" t="s">
        <v>100</v>
      </c>
    </row>
    <row r="33" spans="1:15" x14ac:dyDescent="0.3">
      <c r="A33" s="173" t="s">
        <v>1790</v>
      </c>
      <c r="B33" s="174">
        <v>789.85</v>
      </c>
      <c r="C33" s="174">
        <v>2002.46</v>
      </c>
      <c r="D33" s="174">
        <v>1320</v>
      </c>
      <c r="E33" s="174">
        <v>1696.01</v>
      </c>
      <c r="F33" s="174">
        <v>986.46</v>
      </c>
      <c r="G33" s="174">
        <v>3005.97</v>
      </c>
      <c r="H33" s="174">
        <v>720</v>
      </c>
      <c r="I33" s="174">
        <v>2054.84</v>
      </c>
      <c r="J33" s="174">
        <v>1283.74</v>
      </c>
      <c r="K33" s="174">
        <v>1185</v>
      </c>
      <c r="L33" s="174">
        <v>840</v>
      </c>
      <c r="M33" s="174">
        <v>660</v>
      </c>
      <c r="N33" s="174">
        <v>16544.330000000002</v>
      </c>
      <c r="O33" s="143"/>
    </row>
    <row r="34" spans="1:15" x14ac:dyDescent="0.3">
      <c r="A34" s="173" t="s">
        <v>1791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43"/>
    </row>
    <row r="35" spans="1:15" x14ac:dyDescent="0.3">
      <c r="A35" s="173" t="s">
        <v>1792</v>
      </c>
      <c r="B35" s="174">
        <v>-2176.3200000000002</v>
      </c>
      <c r="C35" s="174">
        <v>658.3</v>
      </c>
      <c r="D35" s="174">
        <v>658.3</v>
      </c>
      <c r="E35" s="174">
        <v>658.3</v>
      </c>
      <c r="F35" s="174">
        <v>658.3</v>
      </c>
      <c r="G35" s="174">
        <v>658.3</v>
      </c>
      <c r="H35" s="174">
        <v>658.3</v>
      </c>
      <c r="I35" s="174">
        <v>658.3</v>
      </c>
      <c r="J35" s="174">
        <v>658.3</v>
      </c>
      <c r="K35" s="174">
        <v>658.3</v>
      </c>
      <c r="L35" s="174">
        <v>658.3</v>
      </c>
      <c r="M35" s="174">
        <v>658.3</v>
      </c>
      <c r="N35" s="174">
        <v>5064.9799999999996</v>
      </c>
      <c r="O35" s="143" t="s">
        <v>98</v>
      </c>
    </row>
    <row r="36" spans="1:15" x14ac:dyDescent="0.3">
      <c r="A36" s="173" t="s">
        <v>1793</v>
      </c>
      <c r="B36" s="174">
        <v>-2176.3200000000002</v>
      </c>
      <c r="C36" s="174">
        <v>658.3</v>
      </c>
      <c r="D36" s="174">
        <v>658.3</v>
      </c>
      <c r="E36" s="174">
        <v>658.3</v>
      </c>
      <c r="F36" s="174">
        <v>658.3</v>
      </c>
      <c r="G36" s="174">
        <v>658.3</v>
      </c>
      <c r="H36" s="174">
        <v>658.3</v>
      </c>
      <c r="I36" s="174">
        <v>658.3</v>
      </c>
      <c r="J36" s="174">
        <v>658.3</v>
      </c>
      <c r="K36" s="174">
        <v>658.3</v>
      </c>
      <c r="L36" s="174">
        <v>658.3</v>
      </c>
      <c r="M36" s="174">
        <v>658.3</v>
      </c>
      <c r="N36" s="174">
        <v>5064.9799999999996</v>
      </c>
      <c r="O36" s="143"/>
    </row>
    <row r="37" spans="1:15" x14ac:dyDescent="0.3">
      <c r="A37" s="173" t="s">
        <v>1794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43"/>
    </row>
    <row r="38" spans="1:15" x14ac:dyDescent="0.3">
      <c r="A38" s="173" t="s">
        <v>1795</v>
      </c>
      <c r="B38" s="174">
        <v>9.25</v>
      </c>
      <c r="C38" s="174">
        <v>57.72</v>
      </c>
      <c r="D38" s="174">
        <v>75.64</v>
      </c>
      <c r="E38" s="174">
        <v>42.4</v>
      </c>
      <c r="F38" s="174">
        <v>22.67</v>
      </c>
      <c r="G38" s="174">
        <v>46.01</v>
      </c>
      <c r="H38" s="174">
        <v>46.97</v>
      </c>
      <c r="I38" s="174">
        <v>47.35</v>
      </c>
      <c r="J38" s="174">
        <v>23.69</v>
      </c>
      <c r="K38" s="174">
        <v>23.7</v>
      </c>
      <c r="L38" s="174">
        <v>23.7</v>
      </c>
      <c r="M38" s="174">
        <v>45.46</v>
      </c>
      <c r="N38" s="174">
        <v>464.56</v>
      </c>
      <c r="O38" s="143" t="s">
        <v>102</v>
      </c>
    </row>
    <row r="39" spans="1:15" x14ac:dyDescent="0.3">
      <c r="A39" s="173" t="s">
        <v>1796</v>
      </c>
      <c r="B39" s="174">
        <v>6576.1</v>
      </c>
      <c r="C39" s="174">
        <v>0</v>
      </c>
      <c r="D39" s="174">
        <v>1235.5899999999999</v>
      </c>
      <c r="E39" s="174">
        <v>1090.73</v>
      </c>
      <c r="F39" s="174">
        <v>1277.3399999999999</v>
      </c>
      <c r="G39" s="174">
        <v>1147.48</v>
      </c>
      <c r="H39" s="174">
        <v>1177.4000000000001</v>
      </c>
      <c r="I39" s="174">
        <v>1200.95</v>
      </c>
      <c r="J39" s="174">
        <v>1738.05</v>
      </c>
      <c r="K39" s="174">
        <v>1438.79</v>
      </c>
      <c r="L39" s="174">
        <v>1336.53</v>
      </c>
      <c r="M39" s="174">
        <v>2317.38</v>
      </c>
      <c r="N39" s="174">
        <v>20536.34</v>
      </c>
      <c r="O39" s="143" t="s">
        <v>102</v>
      </c>
    </row>
    <row r="40" spans="1:15" x14ac:dyDescent="0.3">
      <c r="A40" s="173" t="s">
        <v>1797</v>
      </c>
      <c r="B40" s="174">
        <v>495</v>
      </c>
      <c r="C40" s="174">
        <v>495</v>
      </c>
      <c r="D40" s="174">
        <v>495</v>
      </c>
      <c r="E40" s="174">
        <v>495</v>
      </c>
      <c r="F40" s="174">
        <v>495</v>
      </c>
      <c r="G40" s="174">
        <v>495</v>
      </c>
      <c r="H40" s="174">
        <v>495</v>
      </c>
      <c r="I40" s="174">
        <v>495</v>
      </c>
      <c r="J40" s="174">
        <v>495</v>
      </c>
      <c r="K40" s="174">
        <v>495</v>
      </c>
      <c r="L40" s="174">
        <v>495</v>
      </c>
      <c r="M40" s="174">
        <v>495</v>
      </c>
      <c r="N40" s="174">
        <v>5940</v>
      </c>
      <c r="O40" s="143" t="s">
        <v>102</v>
      </c>
    </row>
    <row r="41" spans="1:15" x14ac:dyDescent="0.3">
      <c r="A41" s="173" t="s">
        <v>1798</v>
      </c>
      <c r="B41" s="174">
        <v>47.64</v>
      </c>
      <c r="C41" s="174">
        <v>183.62</v>
      </c>
      <c r="D41" s="174">
        <v>-65.3</v>
      </c>
      <c r="E41" s="174">
        <v>-28.31</v>
      </c>
      <c r="F41" s="174">
        <v>55.58</v>
      </c>
      <c r="G41" s="174">
        <v>84.22</v>
      </c>
      <c r="H41" s="174">
        <v>83.31</v>
      </c>
      <c r="I41" s="174">
        <v>98.9</v>
      </c>
      <c r="J41" s="174">
        <v>62.62</v>
      </c>
      <c r="K41" s="174">
        <v>62.84</v>
      </c>
      <c r="L41" s="174">
        <v>79.33</v>
      </c>
      <c r="M41" s="174">
        <v>88.96</v>
      </c>
      <c r="N41" s="174">
        <v>753.41</v>
      </c>
      <c r="O41" s="143" t="s">
        <v>104</v>
      </c>
    </row>
    <row r="42" spans="1:15" x14ac:dyDescent="0.3">
      <c r="A42" s="173" t="s">
        <v>1799</v>
      </c>
      <c r="B42" s="174">
        <v>420</v>
      </c>
      <c r="C42" s="174">
        <v>420</v>
      </c>
      <c r="D42" s="174">
        <v>420</v>
      </c>
      <c r="E42" s="174">
        <v>440</v>
      </c>
      <c r="F42" s="174">
        <v>460</v>
      </c>
      <c r="G42" s="174">
        <v>420</v>
      </c>
      <c r="H42" s="174">
        <v>440</v>
      </c>
      <c r="I42" s="174">
        <v>460</v>
      </c>
      <c r="J42" s="174">
        <v>440</v>
      </c>
      <c r="K42" s="174">
        <v>440</v>
      </c>
      <c r="L42" s="174">
        <v>420</v>
      </c>
      <c r="M42" s="174">
        <v>420</v>
      </c>
      <c r="N42" s="174">
        <v>5200</v>
      </c>
      <c r="O42" s="143" t="s">
        <v>103</v>
      </c>
    </row>
    <row r="43" spans="1:15" x14ac:dyDescent="0.3">
      <c r="A43" s="173" t="s">
        <v>1800</v>
      </c>
      <c r="B43" s="174">
        <v>7547.99</v>
      </c>
      <c r="C43" s="174">
        <v>1156.3399999999999</v>
      </c>
      <c r="D43" s="174">
        <v>2160.9299999999998</v>
      </c>
      <c r="E43" s="174">
        <v>2039.82</v>
      </c>
      <c r="F43" s="174">
        <v>2310.59</v>
      </c>
      <c r="G43" s="174">
        <v>2192.71</v>
      </c>
      <c r="H43" s="174">
        <v>2242.6799999999998</v>
      </c>
      <c r="I43" s="174">
        <v>2302.1999999999998</v>
      </c>
      <c r="J43" s="174">
        <v>2759.36</v>
      </c>
      <c r="K43" s="174">
        <v>2460.33</v>
      </c>
      <c r="L43" s="174">
        <v>2354.56</v>
      </c>
      <c r="M43" s="174">
        <v>3366.8</v>
      </c>
      <c r="N43" s="174">
        <v>32894.31</v>
      </c>
      <c r="O43" s="143"/>
    </row>
    <row r="44" spans="1:15" x14ac:dyDescent="0.3">
      <c r="A44" s="173" t="s">
        <v>1801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43"/>
    </row>
    <row r="45" spans="1:15" x14ac:dyDescent="0.3">
      <c r="A45" s="173" t="s">
        <v>1802</v>
      </c>
      <c r="B45" s="174">
        <v>5.45</v>
      </c>
      <c r="C45" s="174">
        <v>6.13</v>
      </c>
      <c r="D45" s="174">
        <v>5.29</v>
      </c>
      <c r="E45" s="174">
        <v>5</v>
      </c>
      <c r="F45" s="174">
        <v>4.8099999999999996</v>
      </c>
      <c r="G45" s="174">
        <v>4.8499999999999996</v>
      </c>
      <c r="H45" s="174">
        <v>4.93</v>
      </c>
      <c r="I45" s="174">
        <v>5.0199999999999996</v>
      </c>
      <c r="J45" s="174">
        <v>4.8</v>
      </c>
      <c r="K45" s="174">
        <v>4.1500000000000004</v>
      </c>
      <c r="L45" s="174">
        <v>4.8</v>
      </c>
      <c r="M45" s="174">
        <v>4.5</v>
      </c>
      <c r="N45" s="174">
        <v>59.73</v>
      </c>
      <c r="O45" s="143" t="s">
        <v>108</v>
      </c>
    </row>
    <row r="46" spans="1:15" x14ac:dyDescent="0.3">
      <c r="A46" s="173" t="s">
        <v>1803</v>
      </c>
      <c r="B46" s="174">
        <v>5.45</v>
      </c>
      <c r="C46" s="174">
        <v>6.13</v>
      </c>
      <c r="D46" s="174">
        <v>5.29</v>
      </c>
      <c r="E46" s="174">
        <v>5</v>
      </c>
      <c r="F46" s="174">
        <v>4.8099999999999996</v>
      </c>
      <c r="G46" s="174">
        <v>4.8499999999999996</v>
      </c>
      <c r="H46" s="174">
        <v>4.93</v>
      </c>
      <c r="I46" s="174">
        <v>5.0199999999999996</v>
      </c>
      <c r="J46" s="174">
        <v>4.8</v>
      </c>
      <c r="K46" s="174">
        <v>4.1500000000000004</v>
      </c>
      <c r="L46" s="174">
        <v>4.8</v>
      </c>
      <c r="M46" s="174">
        <v>4.5</v>
      </c>
      <c r="N46" s="174">
        <v>59.73</v>
      </c>
      <c r="O46" s="143"/>
    </row>
    <row r="47" spans="1:15" x14ac:dyDescent="0.3">
      <c r="A47" s="173" t="s">
        <v>1804</v>
      </c>
      <c r="B47" s="174">
        <v>3120.13</v>
      </c>
      <c r="C47" s="174">
        <v>0</v>
      </c>
      <c r="D47" s="174">
        <v>0</v>
      </c>
      <c r="E47" s="174">
        <v>0</v>
      </c>
      <c r="F47" s="174">
        <v>0</v>
      </c>
      <c r="G47" s="174">
        <v>178.92</v>
      </c>
      <c r="H47" s="174">
        <v>0</v>
      </c>
      <c r="I47" s="174">
        <v>1702.57</v>
      </c>
      <c r="J47" s="174">
        <v>71.36</v>
      </c>
      <c r="K47" s="174">
        <v>25</v>
      </c>
      <c r="L47" s="174">
        <v>0</v>
      </c>
      <c r="M47" s="174">
        <v>0</v>
      </c>
      <c r="N47" s="174">
        <v>5097.9799999999996</v>
      </c>
      <c r="O47" s="143" t="s">
        <v>96</v>
      </c>
    </row>
    <row r="48" spans="1:15" ht="13.5" thickBot="1" x14ac:dyDescent="0.3">
      <c r="A48" s="175" t="s">
        <v>1763</v>
      </c>
      <c r="B48" s="176">
        <v>10785.08</v>
      </c>
      <c r="C48" s="176">
        <v>5293.17</v>
      </c>
      <c r="D48" s="178">
        <v>5455.97</v>
      </c>
      <c r="E48" s="178">
        <v>5932.54</v>
      </c>
      <c r="F48" s="178">
        <v>5674.76</v>
      </c>
      <c r="G48" s="178">
        <v>7666.35</v>
      </c>
      <c r="H48" s="178">
        <v>5168.8100000000004</v>
      </c>
      <c r="I48" s="178">
        <v>7312.07</v>
      </c>
      <c r="J48" s="178">
        <v>7194.66</v>
      </c>
      <c r="K48" s="178">
        <v>5472.9</v>
      </c>
      <c r="L48" s="178">
        <v>4897.45</v>
      </c>
      <c r="M48" s="178">
        <v>6009.48</v>
      </c>
      <c r="N48" s="178">
        <v>76863.240000000005</v>
      </c>
      <c r="O48" s="143"/>
    </row>
    <row r="49" spans="1:15" ht="13.5" thickTop="1" x14ac:dyDescent="0.3">
      <c r="A49" s="17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43"/>
    </row>
    <row r="50" spans="1:15" ht="13.5" thickBot="1" x14ac:dyDescent="0.35">
      <c r="A50" s="175" t="s">
        <v>1805</v>
      </c>
      <c r="B50" s="176">
        <v>844.92</v>
      </c>
      <c r="C50" s="176">
        <v>5871.83</v>
      </c>
      <c r="D50" s="176">
        <v>5949.03</v>
      </c>
      <c r="E50" s="176">
        <v>5697.46</v>
      </c>
      <c r="F50" s="176">
        <v>7582.16</v>
      </c>
      <c r="G50" s="176">
        <v>6202.57</v>
      </c>
      <c r="H50" s="176">
        <v>7271.19</v>
      </c>
      <c r="I50" s="176">
        <v>5136.6400000000003</v>
      </c>
      <c r="J50" s="176">
        <v>6105.34</v>
      </c>
      <c r="K50" s="176">
        <v>7362.1</v>
      </c>
      <c r="L50" s="176">
        <v>8350.39</v>
      </c>
      <c r="M50" s="176">
        <v>5700.52</v>
      </c>
      <c r="N50" s="176">
        <v>72074.149999999994</v>
      </c>
      <c r="O50" s="143"/>
    </row>
    <row r="51" spans="1:15" ht="13.5" thickTop="1" x14ac:dyDescent="0.3">
      <c r="A51" s="172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43"/>
    </row>
    <row r="52" spans="1:15" x14ac:dyDescent="0.3">
      <c r="A52" s="179" t="s">
        <v>1806</v>
      </c>
      <c r="B52" s="179"/>
      <c r="C52" s="179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43"/>
    </row>
    <row r="53" spans="1:15" x14ac:dyDescent="0.3">
      <c r="A53" s="180" t="s">
        <v>1807</v>
      </c>
      <c r="B53" s="181">
        <v>1000</v>
      </c>
      <c r="C53" s="181">
        <v>1000</v>
      </c>
      <c r="D53" s="181">
        <v>1000</v>
      </c>
      <c r="E53" s="181">
        <v>1000</v>
      </c>
      <c r="F53" s="181">
        <v>1000</v>
      </c>
      <c r="G53" s="181">
        <v>1000</v>
      </c>
      <c r="H53" s="181">
        <v>1000</v>
      </c>
      <c r="I53" s="181">
        <v>1000</v>
      </c>
      <c r="J53" s="181">
        <v>1000</v>
      </c>
      <c r="K53" s="181">
        <v>1000</v>
      </c>
      <c r="L53" s="181">
        <v>1500</v>
      </c>
      <c r="M53" s="181">
        <v>1500</v>
      </c>
      <c r="N53" s="181">
        <v>13000</v>
      </c>
      <c r="O53" s="143"/>
    </row>
    <row r="54" spans="1:15" x14ac:dyDescent="0.3">
      <c r="A54" s="180" t="s">
        <v>1808</v>
      </c>
      <c r="B54" s="181">
        <v>4055.06</v>
      </c>
      <c r="C54" s="181">
        <v>3460.2</v>
      </c>
      <c r="D54" s="181">
        <v>3460.2</v>
      </c>
      <c r="E54" s="181">
        <v>3460.2</v>
      </c>
      <c r="F54" s="181">
        <v>3460.2</v>
      </c>
      <c r="G54" s="181">
        <v>3460.2</v>
      </c>
      <c r="H54" s="181">
        <v>3460.2</v>
      </c>
      <c r="I54" s="181">
        <v>3460.2</v>
      </c>
      <c r="J54" s="181">
        <v>3460.2</v>
      </c>
      <c r="K54" s="181">
        <v>3460.2</v>
      </c>
      <c r="L54" s="181">
        <v>3460.2</v>
      </c>
      <c r="M54" s="181">
        <v>3460.2</v>
      </c>
      <c r="N54" s="181">
        <v>42117.26</v>
      </c>
      <c r="O54" s="143"/>
    </row>
    <row r="55" spans="1:15" x14ac:dyDescent="0.3">
      <c r="A55" s="180" t="s">
        <v>1809</v>
      </c>
      <c r="B55" s="181">
        <v>8147.28</v>
      </c>
      <c r="C55" s="181">
        <v>22.76</v>
      </c>
      <c r="D55" s="181">
        <v>22.76</v>
      </c>
      <c r="E55" s="181">
        <v>22.76</v>
      </c>
      <c r="F55" s="181">
        <v>22.76</v>
      </c>
      <c r="G55" s="181">
        <v>22.76</v>
      </c>
      <c r="H55" s="181">
        <v>22.76</v>
      </c>
      <c r="I55" s="181">
        <v>22.76</v>
      </c>
      <c r="J55" s="181">
        <v>22.76</v>
      </c>
      <c r="K55" s="181">
        <v>22.76</v>
      </c>
      <c r="L55" s="181">
        <v>22.76</v>
      </c>
      <c r="M55" s="181">
        <v>22.76</v>
      </c>
      <c r="N55" s="181">
        <v>8397.64</v>
      </c>
      <c r="O55" s="143"/>
    </row>
    <row r="56" spans="1:15" x14ac:dyDescent="0.3">
      <c r="A56" s="182" t="s">
        <v>1763</v>
      </c>
      <c r="B56" s="183">
        <v>13202.34</v>
      </c>
      <c r="C56" s="184">
        <v>4482.96</v>
      </c>
      <c r="D56" s="184">
        <v>4482.96</v>
      </c>
      <c r="E56" s="184">
        <v>4482.96</v>
      </c>
      <c r="F56" s="184">
        <v>4482.96</v>
      </c>
      <c r="G56" s="184">
        <v>4482.96</v>
      </c>
      <c r="H56" s="184">
        <v>4482.96</v>
      </c>
      <c r="I56" s="184">
        <v>4482.96</v>
      </c>
      <c r="J56" s="184">
        <v>4482.96</v>
      </c>
      <c r="K56" s="184">
        <v>4482.96</v>
      </c>
      <c r="L56" s="184">
        <v>4982.96</v>
      </c>
      <c r="M56" s="184">
        <v>4982.96</v>
      </c>
      <c r="N56" s="184">
        <v>63514.9</v>
      </c>
      <c r="O56" s="143"/>
    </row>
    <row r="57" spans="1:15" x14ac:dyDescent="0.3">
      <c r="A57" s="179" t="s">
        <v>1810</v>
      </c>
      <c r="B57" s="185">
        <v>-12357.42</v>
      </c>
      <c r="C57" s="184">
        <v>1388.87</v>
      </c>
      <c r="D57" s="184">
        <v>1466.07</v>
      </c>
      <c r="E57" s="184">
        <v>1214.5</v>
      </c>
      <c r="F57" s="184">
        <v>3099.2</v>
      </c>
      <c r="G57" s="184">
        <v>1719.61</v>
      </c>
      <c r="H57" s="184">
        <v>2788.23</v>
      </c>
      <c r="I57" s="184">
        <v>653.67999999999995</v>
      </c>
      <c r="J57" s="184">
        <v>1622.38</v>
      </c>
      <c r="K57" s="184">
        <v>2879.14</v>
      </c>
      <c r="L57" s="184">
        <v>3367.43</v>
      </c>
      <c r="M57" s="184">
        <v>717.56</v>
      </c>
      <c r="N57" s="184">
        <v>8559.25</v>
      </c>
      <c r="O57" s="143"/>
    </row>
    <row r="58" spans="1:15" x14ac:dyDescent="0.3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43"/>
    </row>
    <row r="59" spans="1:15" x14ac:dyDescent="0.3">
      <c r="A59" s="179" t="s">
        <v>1811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43"/>
    </row>
    <row r="60" spans="1:15" x14ac:dyDescent="0.3">
      <c r="A60" s="180" t="s">
        <v>1812</v>
      </c>
      <c r="B60" s="186">
        <v>11630</v>
      </c>
      <c r="C60" s="186">
        <v>11165</v>
      </c>
      <c r="D60" s="186">
        <v>11405</v>
      </c>
      <c r="E60" s="186">
        <v>11630</v>
      </c>
      <c r="F60" s="186">
        <v>13256.92</v>
      </c>
      <c r="G60" s="186">
        <v>13868.92</v>
      </c>
      <c r="H60" s="186">
        <v>12440</v>
      </c>
      <c r="I60" s="186">
        <v>12448.71</v>
      </c>
      <c r="J60" s="186">
        <v>13300</v>
      </c>
      <c r="K60" s="186">
        <v>12835</v>
      </c>
      <c r="L60" s="186">
        <v>13247.84</v>
      </c>
      <c r="M60" s="186">
        <v>11710</v>
      </c>
      <c r="N60" s="186">
        <v>148937.39000000001</v>
      </c>
      <c r="O60" s="143"/>
    </row>
    <row r="61" spans="1:15" x14ac:dyDescent="0.3">
      <c r="A61" s="180" t="s">
        <v>1813</v>
      </c>
      <c r="B61" s="186">
        <v>-10785.08</v>
      </c>
      <c r="C61" s="186">
        <v>-5293.17</v>
      </c>
      <c r="D61" s="186">
        <v>-5455.97</v>
      </c>
      <c r="E61" s="186">
        <v>-5932.54</v>
      </c>
      <c r="F61" s="186">
        <v>-5674.76</v>
      </c>
      <c r="G61" s="186">
        <v>-7666.35</v>
      </c>
      <c r="H61" s="186">
        <v>-5168.8100000000004</v>
      </c>
      <c r="I61" s="186">
        <v>-7312.07</v>
      </c>
      <c r="J61" s="186">
        <v>-7194.66</v>
      </c>
      <c r="K61" s="186">
        <v>-5472.9</v>
      </c>
      <c r="L61" s="186">
        <v>-4897.45</v>
      </c>
      <c r="M61" s="186">
        <v>-6009.48</v>
      </c>
      <c r="N61" s="186">
        <v>-76863.240000000005</v>
      </c>
      <c r="O61" s="143"/>
    </row>
    <row r="62" spans="1:15" x14ac:dyDescent="0.3">
      <c r="A62" s="180" t="s">
        <v>1814</v>
      </c>
      <c r="B62" s="186">
        <v>844.92</v>
      </c>
      <c r="C62" s="186">
        <v>5871.83</v>
      </c>
      <c r="D62" s="186">
        <v>5949.03</v>
      </c>
      <c r="E62" s="186">
        <v>5697.46</v>
      </c>
      <c r="F62" s="186">
        <v>7582.16</v>
      </c>
      <c r="G62" s="186">
        <v>6202.57</v>
      </c>
      <c r="H62" s="186">
        <v>7271.19</v>
      </c>
      <c r="I62" s="186">
        <v>5136.6400000000003</v>
      </c>
      <c r="J62" s="186">
        <v>6105.34</v>
      </c>
      <c r="K62" s="186">
        <v>7362.1</v>
      </c>
      <c r="L62" s="186">
        <v>8350.39</v>
      </c>
      <c r="M62" s="186">
        <v>5700.52</v>
      </c>
      <c r="N62" s="186">
        <v>72074.149999999994</v>
      </c>
    </row>
    <row r="63" spans="1:15" x14ac:dyDescent="0.3">
      <c r="A63" s="180" t="s">
        <v>1815</v>
      </c>
      <c r="B63" s="186">
        <v>-13202.34</v>
      </c>
      <c r="C63" s="186">
        <v>-4482.96</v>
      </c>
      <c r="D63" s="186">
        <v>-4482.96</v>
      </c>
      <c r="E63" s="186">
        <v>-4482.96</v>
      </c>
      <c r="F63" s="186">
        <v>-4482.96</v>
      </c>
      <c r="G63" s="186">
        <v>-4482.96</v>
      </c>
      <c r="H63" s="186">
        <v>-4482.96</v>
      </c>
      <c r="I63" s="186">
        <v>-4482.96</v>
      </c>
      <c r="J63" s="186">
        <v>-4482.96</v>
      </c>
      <c r="K63" s="186">
        <v>-4482.96</v>
      </c>
      <c r="L63" s="186">
        <v>-4982.96</v>
      </c>
      <c r="M63" s="186">
        <v>-4982.96</v>
      </c>
      <c r="N63" s="186">
        <v>-63514.9</v>
      </c>
    </row>
    <row r="64" spans="1:15" x14ac:dyDescent="0.3">
      <c r="A64" s="179" t="s">
        <v>1810</v>
      </c>
      <c r="B64" s="187">
        <v>-12357.42</v>
      </c>
      <c r="C64" s="187">
        <v>1388.87</v>
      </c>
      <c r="D64" s="187">
        <v>1466.07</v>
      </c>
      <c r="E64" s="187">
        <v>1214.5</v>
      </c>
      <c r="F64" s="187">
        <v>3099.2</v>
      </c>
      <c r="G64" s="187">
        <v>1719.61</v>
      </c>
      <c r="H64" s="187">
        <v>2788.23</v>
      </c>
      <c r="I64" s="187">
        <v>653.67999999999995</v>
      </c>
      <c r="J64" s="187">
        <v>1622.38</v>
      </c>
      <c r="K64" s="187">
        <v>2879.14</v>
      </c>
      <c r="L64" s="187">
        <v>3367.43</v>
      </c>
      <c r="M64" s="187">
        <v>717.56</v>
      </c>
      <c r="N64" s="187">
        <v>8559.25</v>
      </c>
    </row>
  </sheetData>
  <dataValidations disablePrompts="1" count="3">
    <dataValidation type="list" allowBlank="1" showInputMessage="1" showErrorMessage="1" sqref="O52:O54" xr:uid="{BB1C9931-4B35-4A72-896C-C7D55EF47449}">
      <formula1>#REF!</formula1>
    </dataValidation>
    <dataValidation type="list" allowBlank="1" showInputMessage="1" showErrorMessage="1" sqref="O7:O19 O47" xr:uid="{1AD66636-3CC0-43B4-AC10-EF2F9142437A}">
      <formula1>$Q$7:$Q$10</formula1>
    </dataValidation>
    <dataValidation type="list" allowBlank="1" showInputMessage="1" showErrorMessage="1" sqref="O20:O51" xr:uid="{8D7DC401-B55D-4A5B-8538-84D39C7F9049}">
      <formula1>$Q$13:$Q$23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6074A-D4DD-48F0-B04D-4FD1DA33A47C}">
  <dimension ref="A1:W71"/>
  <sheetViews>
    <sheetView showGridLines="0" topLeftCell="H1" zoomScaleNormal="100" workbookViewId="0">
      <selection activeCell="S1" sqref="S1:S1048576"/>
    </sheetView>
  </sheetViews>
  <sheetFormatPr defaultColWidth="13.19921875" defaultRowHeight="13" x14ac:dyDescent="0.3"/>
  <cols>
    <col min="1" max="1" width="50.296875" style="136" customWidth="1"/>
    <col min="2" max="3" width="13.19921875" style="136"/>
    <col min="4" max="4" width="17" style="136" customWidth="1"/>
    <col min="5" max="14" width="13.19921875" style="136"/>
    <col min="15" max="15" width="31.796875" style="136" customWidth="1"/>
    <col min="16" max="19" width="13.19921875" style="136"/>
    <col min="20" max="20" width="19.69921875" style="136" customWidth="1"/>
    <col min="21" max="21" width="20.19921875" style="136" customWidth="1"/>
    <col min="22" max="22" width="20.69921875" style="136" customWidth="1"/>
    <col min="23" max="23" width="37.69921875" style="136" customWidth="1"/>
    <col min="24" max="16384" width="13.19921875" style="136"/>
  </cols>
  <sheetData>
    <row r="1" spans="1:23" x14ac:dyDescent="0.3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x14ac:dyDescent="0.3">
      <c r="A2" s="140" t="s">
        <v>1748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23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23" x14ac:dyDescent="0.3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23" x14ac:dyDescent="0.3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23" x14ac:dyDescent="0.3">
      <c r="A6" s="138"/>
      <c r="B6" s="140" t="s">
        <v>1752</v>
      </c>
      <c r="C6" s="140" t="s">
        <v>1753</v>
      </c>
      <c r="D6" s="140" t="s">
        <v>1754</v>
      </c>
      <c r="E6" s="140" t="s">
        <v>1755</v>
      </c>
      <c r="F6" s="140" t="s">
        <v>1756</v>
      </c>
      <c r="G6" s="140" t="s">
        <v>1757</v>
      </c>
      <c r="H6" s="140" t="s">
        <v>1758</v>
      </c>
      <c r="I6" s="140" t="s">
        <v>1759</v>
      </c>
      <c r="J6" s="140" t="s">
        <v>1760</v>
      </c>
      <c r="K6" s="140" t="s">
        <v>1761</v>
      </c>
      <c r="L6" s="140" t="s">
        <v>1762</v>
      </c>
      <c r="M6" s="140" t="s">
        <v>1816</v>
      </c>
      <c r="N6" s="140" t="s">
        <v>1763</v>
      </c>
      <c r="O6" s="136" t="s">
        <v>1764</v>
      </c>
    </row>
    <row r="7" spans="1:23" x14ac:dyDescent="0.3">
      <c r="A7" s="140" t="s">
        <v>1765</v>
      </c>
      <c r="B7" s="140"/>
      <c r="C7" s="140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43"/>
    </row>
    <row r="8" spans="1:23" x14ac:dyDescent="0.3">
      <c r="A8" s="141" t="s">
        <v>1766</v>
      </c>
      <c r="O8" s="143"/>
    </row>
    <row r="9" spans="1:23" x14ac:dyDescent="0.3">
      <c r="A9" s="141" t="s">
        <v>1767</v>
      </c>
      <c r="B9" s="162">
        <v>71767.94</v>
      </c>
      <c r="C9" s="162">
        <v>71182.16</v>
      </c>
      <c r="D9" s="162">
        <v>72819</v>
      </c>
      <c r="E9" s="162">
        <v>71244</v>
      </c>
      <c r="F9" s="162">
        <v>71229</v>
      </c>
      <c r="G9" s="162">
        <v>72229</v>
      </c>
      <c r="H9" s="162">
        <v>71664</v>
      </c>
      <c r="I9" s="162">
        <v>73139</v>
      </c>
      <c r="J9" s="162">
        <v>77328.83</v>
      </c>
      <c r="K9" s="162">
        <v>80913.5</v>
      </c>
      <c r="L9" s="162">
        <v>82757.55</v>
      </c>
      <c r="M9" s="162">
        <v>84956.5</v>
      </c>
      <c r="N9" s="162">
        <v>901230.48</v>
      </c>
      <c r="O9" s="143" t="s">
        <v>93</v>
      </c>
    </row>
    <row r="10" spans="1:23" x14ac:dyDescent="0.3">
      <c r="A10" s="141" t="s">
        <v>1768</v>
      </c>
      <c r="B10" s="162">
        <v>0</v>
      </c>
      <c r="C10" s="162">
        <v>0</v>
      </c>
      <c r="D10" s="162">
        <v>300</v>
      </c>
      <c r="E10" s="162">
        <v>0</v>
      </c>
      <c r="F10" s="162">
        <v>0</v>
      </c>
      <c r="G10" s="162">
        <v>0</v>
      </c>
      <c r="H10" s="162">
        <v>0</v>
      </c>
      <c r="I10" s="162">
        <v>300</v>
      </c>
      <c r="J10" s="162">
        <v>0</v>
      </c>
      <c r="K10" s="162">
        <v>0</v>
      </c>
      <c r="L10" s="162">
        <v>0</v>
      </c>
      <c r="M10" s="162">
        <v>0</v>
      </c>
      <c r="N10" s="162">
        <v>600</v>
      </c>
      <c r="O10" s="143" t="s">
        <v>95</v>
      </c>
    </row>
    <row r="11" spans="1:23" x14ac:dyDescent="0.3">
      <c r="A11" s="141" t="s">
        <v>1769</v>
      </c>
      <c r="B11" s="162">
        <v>150</v>
      </c>
      <c r="C11" s="162">
        <v>-150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-450</v>
      </c>
      <c r="K11" s="162">
        <v>0</v>
      </c>
      <c r="L11" s="162">
        <v>-150</v>
      </c>
      <c r="M11" s="162">
        <v>-150</v>
      </c>
      <c r="N11" s="162">
        <v>-750</v>
      </c>
      <c r="O11" s="143" t="s">
        <v>95</v>
      </c>
    </row>
    <row r="12" spans="1:23" x14ac:dyDescent="0.3">
      <c r="A12" s="141" t="s">
        <v>1770</v>
      </c>
      <c r="B12" s="162">
        <v>0</v>
      </c>
      <c r="C12" s="162">
        <v>25</v>
      </c>
      <c r="D12" s="162">
        <v>25</v>
      </c>
      <c r="E12" s="162">
        <v>0</v>
      </c>
      <c r="F12" s="162">
        <v>50</v>
      </c>
      <c r="G12" s="162">
        <v>0</v>
      </c>
      <c r="H12" s="162">
        <v>0</v>
      </c>
      <c r="I12" s="162">
        <v>75</v>
      </c>
      <c r="J12" s="162">
        <v>50</v>
      </c>
      <c r="K12" s="162">
        <v>50</v>
      </c>
      <c r="L12" s="162">
        <v>0</v>
      </c>
      <c r="M12" s="162">
        <v>25</v>
      </c>
      <c r="N12" s="162">
        <v>300</v>
      </c>
      <c r="O12" s="143" t="s">
        <v>95</v>
      </c>
    </row>
    <row r="13" spans="1:23" x14ac:dyDescent="0.3">
      <c r="A13" s="141" t="s">
        <v>1771</v>
      </c>
      <c r="B13" s="162">
        <v>900</v>
      </c>
      <c r="C13" s="162">
        <v>850</v>
      </c>
      <c r="D13" s="162">
        <v>700</v>
      </c>
      <c r="E13" s="162">
        <v>450</v>
      </c>
      <c r="F13" s="162">
        <v>800</v>
      </c>
      <c r="G13" s="162">
        <v>350</v>
      </c>
      <c r="H13" s="162">
        <v>400</v>
      </c>
      <c r="I13" s="162">
        <v>800</v>
      </c>
      <c r="J13" s="162">
        <v>650</v>
      </c>
      <c r="K13" s="162">
        <v>850</v>
      </c>
      <c r="L13" s="162">
        <v>800</v>
      </c>
      <c r="M13" s="162">
        <v>950</v>
      </c>
      <c r="N13" s="162">
        <v>8500</v>
      </c>
      <c r="O13" s="143" t="s">
        <v>95</v>
      </c>
    </row>
    <row r="14" spans="1:23" x14ac:dyDescent="0.3">
      <c r="A14" s="141" t="s">
        <v>1772</v>
      </c>
      <c r="B14" s="162">
        <v>13374.19</v>
      </c>
      <c r="C14" s="162">
        <v>13025.81</v>
      </c>
      <c r="D14" s="162">
        <v>13500</v>
      </c>
      <c r="E14" s="162">
        <v>12380</v>
      </c>
      <c r="F14" s="162">
        <v>15236.67</v>
      </c>
      <c r="G14" s="162">
        <v>14200</v>
      </c>
      <c r="H14" s="162">
        <v>12900</v>
      </c>
      <c r="I14" s="162">
        <v>14003.23</v>
      </c>
      <c r="J14" s="162">
        <v>13200</v>
      </c>
      <c r="K14" s="162">
        <v>15600</v>
      </c>
      <c r="L14" s="162">
        <v>15300</v>
      </c>
      <c r="M14" s="162">
        <v>17400</v>
      </c>
      <c r="N14" s="162">
        <v>170119.9</v>
      </c>
      <c r="O14" s="143" t="s">
        <v>93</v>
      </c>
    </row>
    <row r="15" spans="1:23" x14ac:dyDescent="0.3">
      <c r="A15" s="141" t="s">
        <v>1773</v>
      </c>
      <c r="B15" s="162">
        <v>0</v>
      </c>
      <c r="C15" s="162">
        <v>0</v>
      </c>
      <c r="D15" s="162">
        <v>-169.26</v>
      </c>
      <c r="E15" s="162">
        <v>0</v>
      </c>
      <c r="F15" s="162">
        <v>0</v>
      </c>
      <c r="G15" s="162">
        <v>690</v>
      </c>
      <c r="H15" s="162">
        <v>120</v>
      </c>
      <c r="I15" s="162">
        <v>120</v>
      </c>
      <c r="J15" s="162">
        <v>0</v>
      </c>
      <c r="K15" s="162">
        <v>0</v>
      </c>
      <c r="L15" s="162">
        <v>0</v>
      </c>
      <c r="M15" s="162">
        <v>0</v>
      </c>
      <c r="N15" s="162">
        <v>760.74</v>
      </c>
      <c r="O15" s="143" t="s">
        <v>95</v>
      </c>
    </row>
    <row r="16" spans="1:23" x14ac:dyDescent="0.3">
      <c r="A16" s="141" t="s">
        <v>1774</v>
      </c>
      <c r="B16" s="162">
        <v>894</v>
      </c>
      <c r="C16" s="162">
        <v>1177.9000000000001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20</v>
      </c>
      <c r="L16" s="162">
        <v>2775.68</v>
      </c>
      <c r="M16" s="162">
        <v>0</v>
      </c>
      <c r="N16" s="162">
        <v>4867.58</v>
      </c>
      <c r="O16" s="143" t="s">
        <v>95</v>
      </c>
    </row>
    <row r="17" spans="1:15" x14ac:dyDescent="0.3">
      <c r="A17" s="141" t="s">
        <v>1775</v>
      </c>
      <c r="B17" s="162">
        <v>87086.13</v>
      </c>
      <c r="C17" s="162">
        <v>86110.87</v>
      </c>
      <c r="D17" s="162">
        <v>87174.74</v>
      </c>
      <c r="E17" s="162">
        <v>84074</v>
      </c>
      <c r="F17" s="162">
        <v>87315.67</v>
      </c>
      <c r="G17" s="162">
        <v>87469</v>
      </c>
      <c r="H17" s="162">
        <v>85084</v>
      </c>
      <c r="I17" s="162">
        <v>88437.23</v>
      </c>
      <c r="J17" s="162">
        <v>90778.83</v>
      </c>
      <c r="K17" s="162">
        <v>97433.5</v>
      </c>
      <c r="L17" s="162">
        <v>101483.23</v>
      </c>
      <c r="M17" s="162">
        <v>103181.5</v>
      </c>
      <c r="N17" s="162">
        <v>1085628.7</v>
      </c>
      <c r="O17" s="143"/>
    </row>
    <row r="18" spans="1:15" x14ac:dyDescent="0.3">
      <c r="A18" s="141" t="s">
        <v>1817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43"/>
    </row>
    <row r="19" spans="1:15" x14ac:dyDescent="0.3">
      <c r="A19" s="141" t="s">
        <v>1818</v>
      </c>
      <c r="B19" s="162">
        <v>832.71</v>
      </c>
      <c r="C19" s="162">
        <v>829.78</v>
      </c>
      <c r="D19" s="163">
        <v>825.82</v>
      </c>
      <c r="E19" s="163">
        <v>822.84</v>
      </c>
      <c r="F19" s="163">
        <v>819.84</v>
      </c>
      <c r="G19" s="163">
        <v>816.81</v>
      </c>
      <c r="H19" s="163">
        <v>813.77</v>
      </c>
      <c r="I19" s="163">
        <v>810.7</v>
      </c>
      <c r="J19" s="163">
        <v>807.6</v>
      </c>
      <c r="K19" s="163">
        <v>804.48</v>
      </c>
      <c r="L19" s="163">
        <v>801.35</v>
      </c>
      <c r="M19" s="163">
        <v>798.18</v>
      </c>
      <c r="N19" s="163">
        <v>9783.8799999999992</v>
      </c>
      <c r="O19" s="143" t="s">
        <v>93</v>
      </c>
    </row>
    <row r="20" spans="1:15" x14ac:dyDescent="0.3">
      <c r="A20" s="141" t="s">
        <v>1819</v>
      </c>
      <c r="B20" s="162">
        <v>832.71</v>
      </c>
      <c r="C20" s="162">
        <v>829.78</v>
      </c>
      <c r="D20" s="162">
        <v>825.82</v>
      </c>
      <c r="E20" s="162">
        <v>822.84</v>
      </c>
      <c r="F20" s="162">
        <v>819.84</v>
      </c>
      <c r="G20" s="162">
        <v>816.81</v>
      </c>
      <c r="H20" s="162">
        <v>813.77</v>
      </c>
      <c r="I20" s="162">
        <v>810.7</v>
      </c>
      <c r="J20" s="162">
        <v>807.6</v>
      </c>
      <c r="K20" s="162">
        <v>804.48</v>
      </c>
      <c r="L20" s="162">
        <v>801.35</v>
      </c>
      <c r="M20" s="162">
        <v>798.18</v>
      </c>
      <c r="N20" s="162">
        <v>9783.8799999999992</v>
      </c>
      <c r="O20" s="143"/>
    </row>
    <row r="21" spans="1:15" ht="13.5" thickBot="1" x14ac:dyDescent="0.35">
      <c r="A21" s="144" t="s">
        <v>1820</v>
      </c>
      <c r="B21" s="164">
        <v>87918.84</v>
      </c>
      <c r="C21" s="164">
        <v>86940.65</v>
      </c>
      <c r="D21" s="164">
        <v>88000.56</v>
      </c>
      <c r="E21" s="164">
        <v>84896.84</v>
      </c>
      <c r="F21" s="164">
        <v>88135.51</v>
      </c>
      <c r="G21" s="164">
        <v>88285.81</v>
      </c>
      <c r="H21" s="164">
        <v>85897.77</v>
      </c>
      <c r="I21" s="164">
        <v>89247.93</v>
      </c>
      <c r="J21" s="164">
        <v>91586.43</v>
      </c>
      <c r="K21" s="164">
        <v>98237.98</v>
      </c>
      <c r="L21" s="164">
        <v>102284.58</v>
      </c>
      <c r="M21" s="164">
        <v>103979.68</v>
      </c>
      <c r="N21" s="164">
        <v>1095412.58</v>
      </c>
      <c r="O21" s="143"/>
    </row>
    <row r="22" spans="1:15" ht="13.5" thickTop="1" x14ac:dyDescent="0.3">
      <c r="A22" s="140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43"/>
    </row>
    <row r="23" spans="1:15" x14ac:dyDescent="0.3">
      <c r="A23" s="141" t="s">
        <v>1776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43"/>
    </row>
    <row r="24" spans="1:15" x14ac:dyDescent="0.3">
      <c r="A24" s="141" t="s">
        <v>1777</v>
      </c>
      <c r="B24" s="162">
        <v>4762.3599999999997</v>
      </c>
      <c r="C24" s="162">
        <v>4470.24</v>
      </c>
      <c r="D24" s="162">
        <v>4479.12</v>
      </c>
      <c r="E24" s="162">
        <v>4243.08</v>
      </c>
      <c r="F24" s="162">
        <v>4226.9399999999996</v>
      </c>
      <c r="G24" s="162">
        <v>4521.29</v>
      </c>
      <c r="H24" s="162">
        <v>4433.7700000000004</v>
      </c>
      <c r="I24" s="162">
        <v>4304.33</v>
      </c>
      <c r="J24" s="162">
        <v>4350.3999999999996</v>
      </c>
      <c r="K24" s="162">
        <v>4850.3599999999997</v>
      </c>
      <c r="L24" s="162">
        <v>4943.3900000000003</v>
      </c>
      <c r="M24" s="162">
        <v>5113.84</v>
      </c>
      <c r="N24" s="162">
        <v>54699.12</v>
      </c>
      <c r="O24" s="143" t="s">
        <v>105</v>
      </c>
    </row>
    <row r="25" spans="1:15" x14ac:dyDescent="0.3">
      <c r="A25" s="141" t="s">
        <v>1778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43"/>
    </row>
    <row r="26" spans="1:15" x14ac:dyDescent="0.3">
      <c r="A26" s="141" t="s">
        <v>1779</v>
      </c>
      <c r="B26" s="162">
        <v>250</v>
      </c>
      <c r="C26" s="162">
        <v>0</v>
      </c>
      <c r="D26" s="162">
        <v>1300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2200</v>
      </c>
      <c r="K26" s="162">
        <v>0</v>
      </c>
      <c r="L26" s="162">
        <v>0</v>
      </c>
      <c r="M26" s="162">
        <v>0</v>
      </c>
      <c r="N26" s="162">
        <v>3750</v>
      </c>
      <c r="O26" s="143" t="s">
        <v>108</v>
      </c>
    </row>
    <row r="27" spans="1:15" x14ac:dyDescent="0.3">
      <c r="A27" s="141" t="s">
        <v>1780</v>
      </c>
      <c r="B27" s="162">
        <v>250</v>
      </c>
      <c r="C27" s="162">
        <v>0</v>
      </c>
      <c r="D27" s="162">
        <v>1300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2200</v>
      </c>
      <c r="K27" s="162">
        <v>0</v>
      </c>
      <c r="L27" s="162">
        <v>0</v>
      </c>
      <c r="M27" s="162">
        <v>0</v>
      </c>
      <c r="N27" s="162">
        <v>3750</v>
      </c>
      <c r="O27" s="143"/>
    </row>
    <row r="28" spans="1:15" x14ac:dyDescent="0.3">
      <c r="A28" s="141" t="s">
        <v>1781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43"/>
    </row>
    <row r="29" spans="1:15" x14ac:dyDescent="0.3">
      <c r="A29" s="141" t="s">
        <v>1782</v>
      </c>
      <c r="B29" s="162">
        <v>1221.07</v>
      </c>
      <c r="C29" s="162">
        <v>2143.19</v>
      </c>
      <c r="D29" s="162">
        <v>1273.6500000000001</v>
      </c>
      <c r="E29" s="162">
        <v>2231.96</v>
      </c>
      <c r="F29" s="162">
        <v>3120.76</v>
      </c>
      <c r="G29" s="162">
        <v>2192.39</v>
      </c>
      <c r="H29" s="162">
        <v>2192.39</v>
      </c>
      <c r="I29" s="162">
        <v>-2208.2600000000002</v>
      </c>
      <c r="J29" s="162">
        <v>2144.21</v>
      </c>
      <c r="K29" s="162">
        <v>42.84</v>
      </c>
      <c r="L29" s="162">
        <v>0</v>
      </c>
      <c r="M29" s="162">
        <v>1800.51</v>
      </c>
      <c r="N29" s="162">
        <v>16154.71</v>
      </c>
      <c r="O29" s="143" t="s">
        <v>108</v>
      </c>
    </row>
    <row r="30" spans="1:15" x14ac:dyDescent="0.3">
      <c r="A30" s="141" t="s">
        <v>1783</v>
      </c>
      <c r="B30" s="162">
        <v>1221.07</v>
      </c>
      <c r="C30" s="162">
        <v>2143.19</v>
      </c>
      <c r="D30" s="162">
        <v>1273.6500000000001</v>
      </c>
      <c r="E30" s="162">
        <v>2231.96</v>
      </c>
      <c r="F30" s="162">
        <v>3120.76</v>
      </c>
      <c r="G30" s="162">
        <v>2192.39</v>
      </c>
      <c r="H30" s="162">
        <v>2192.39</v>
      </c>
      <c r="I30" s="162">
        <v>-2208.2600000000002</v>
      </c>
      <c r="J30" s="162">
        <v>2144.21</v>
      </c>
      <c r="K30" s="162">
        <v>42.84</v>
      </c>
      <c r="L30" s="162">
        <v>0</v>
      </c>
      <c r="M30" s="162">
        <v>1800.51</v>
      </c>
      <c r="N30" s="162">
        <v>16154.71</v>
      </c>
      <c r="O30" s="143"/>
    </row>
    <row r="31" spans="1:15" x14ac:dyDescent="0.3">
      <c r="A31" s="141" t="s">
        <v>1821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43"/>
    </row>
    <row r="32" spans="1:15" x14ac:dyDescent="0.3">
      <c r="A32" s="141" t="s">
        <v>1822</v>
      </c>
      <c r="B32" s="162">
        <v>0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250</v>
      </c>
      <c r="N32" s="162">
        <v>250</v>
      </c>
      <c r="O32" s="143" t="s">
        <v>100</v>
      </c>
    </row>
    <row r="33" spans="1:15" x14ac:dyDescent="0.3">
      <c r="A33" s="141" t="s">
        <v>1823</v>
      </c>
      <c r="B33" s="162">
        <v>0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250</v>
      </c>
      <c r="N33" s="162">
        <v>250</v>
      </c>
      <c r="O33" s="143"/>
    </row>
    <row r="34" spans="1:15" x14ac:dyDescent="0.3">
      <c r="A34" s="141" t="s">
        <v>1784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43"/>
    </row>
    <row r="35" spans="1:15" x14ac:dyDescent="0.3">
      <c r="A35" s="141" t="s">
        <v>1785</v>
      </c>
      <c r="B35" s="162">
        <v>2213.46</v>
      </c>
      <c r="C35" s="162">
        <v>2213.46</v>
      </c>
      <c r="D35" s="162">
        <v>2213.46</v>
      </c>
      <c r="E35" s="162">
        <v>2213.46</v>
      </c>
      <c r="F35" s="162">
        <v>2213.46</v>
      </c>
      <c r="G35" s="162">
        <v>2213.46</v>
      </c>
      <c r="H35" s="162">
        <v>2213.46</v>
      </c>
      <c r="I35" s="162">
        <v>2213.46</v>
      </c>
      <c r="J35" s="162">
        <v>2213.46</v>
      </c>
      <c r="K35" s="162">
        <v>2213.46</v>
      </c>
      <c r="L35" s="162">
        <v>2213.46</v>
      </c>
      <c r="M35" s="162">
        <v>2213.46</v>
      </c>
      <c r="N35" s="162">
        <v>26561.52</v>
      </c>
      <c r="O35" s="143" t="s">
        <v>99</v>
      </c>
    </row>
    <row r="36" spans="1:15" x14ac:dyDescent="0.3">
      <c r="A36" s="141" t="s">
        <v>1786</v>
      </c>
      <c r="B36" s="162">
        <v>2213.46</v>
      </c>
      <c r="C36" s="162">
        <v>2213.46</v>
      </c>
      <c r="D36" s="162">
        <v>2213.46</v>
      </c>
      <c r="E36" s="162">
        <v>2213.46</v>
      </c>
      <c r="F36" s="162">
        <v>2213.46</v>
      </c>
      <c r="G36" s="162">
        <v>2213.46</v>
      </c>
      <c r="H36" s="162">
        <v>2213.46</v>
      </c>
      <c r="I36" s="162">
        <v>2213.46</v>
      </c>
      <c r="J36" s="162">
        <v>2213.46</v>
      </c>
      <c r="K36" s="162">
        <v>2213.46</v>
      </c>
      <c r="L36" s="162">
        <v>2213.46</v>
      </c>
      <c r="M36" s="162">
        <v>2213.46</v>
      </c>
      <c r="N36" s="162">
        <v>26561.52</v>
      </c>
      <c r="O36" s="143"/>
    </row>
    <row r="37" spans="1:15" x14ac:dyDescent="0.3">
      <c r="A37" s="141" t="s">
        <v>1787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43"/>
    </row>
    <row r="38" spans="1:15" x14ac:dyDescent="0.3">
      <c r="A38" s="141" t="s">
        <v>1824</v>
      </c>
      <c r="B38" s="162">
        <v>180</v>
      </c>
      <c r="C38" s="162">
        <v>0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180</v>
      </c>
      <c r="O38" s="143" t="s">
        <v>100</v>
      </c>
    </row>
    <row r="39" spans="1:15" x14ac:dyDescent="0.3">
      <c r="A39" s="141" t="s">
        <v>1788</v>
      </c>
      <c r="B39" s="162">
        <v>3260</v>
      </c>
      <c r="C39" s="162">
        <v>3280</v>
      </c>
      <c r="D39" s="162">
        <v>3280</v>
      </c>
      <c r="E39" s="162">
        <v>3280</v>
      </c>
      <c r="F39" s="162">
        <v>3280</v>
      </c>
      <c r="G39" s="162">
        <v>3280</v>
      </c>
      <c r="H39" s="162">
        <v>3280</v>
      </c>
      <c r="I39" s="162">
        <v>3280</v>
      </c>
      <c r="J39" s="162">
        <v>3280</v>
      </c>
      <c r="K39" s="162">
        <v>3280</v>
      </c>
      <c r="L39" s="162">
        <v>3280</v>
      </c>
      <c r="M39" s="162">
        <v>3280</v>
      </c>
      <c r="N39" s="162">
        <v>39340</v>
      </c>
      <c r="O39" s="143" t="s">
        <v>101</v>
      </c>
    </row>
    <row r="40" spans="1:15" x14ac:dyDescent="0.3">
      <c r="A40" s="141" t="s">
        <v>1789</v>
      </c>
      <c r="B40" s="162">
        <v>4460.05</v>
      </c>
      <c r="C40" s="162">
        <v>11289.2</v>
      </c>
      <c r="D40" s="162">
        <v>4364.29</v>
      </c>
      <c r="E40" s="162">
        <v>4945.8599999999997</v>
      </c>
      <c r="F40" s="162">
        <v>2543.7800000000002</v>
      </c>
      <c r="G40" s="162">
        <v>5102.82</v>
      </c>
      <c r="H40" s="162">
        <v>2339.92</v>
      </c>
      <c r="I40" s="162">
        <v>13564.34</v>
      </c>
      <c r="J40" s="162">
        <v>11808.47</v>
      </c>
      <c r="K40" s="162">
        <v>6660</v>
      </c>
      <c r="L40" s="162">
        <v>1270</v>
      </c>
      <c r="M40" s="162">
        <v>0</v>
      </c>
      <c r="N40" s="162">
        <v>68348.73</v>
      </c>
      <c r="O40" s="143" t="s">
        <v>100</v>
      </c>
    </row>
    <row r="41" spans="1:15" x14ac:dyDescent="0.3">
      <c r="A41" s="141" t="s">
        <v>1790</v>
      </c>
      <c r="B41" s="162">
        <v>7900.05</v>
      </c>
      <c r="C41" s="162">
        <v>14569.2</v>
      </c>
      <c r="D41" s="162">
        <v>7644.29</v>
      </c>
      <c r="E41" s="162">
        <v>8225.86</v>
      </c>
      <c r="F41" s="162">
        <v>5823.78</v>
      </c>
      <c r="G41" s="162">
        <v>8382.82</v>
      </c>
      <c r="H41" s="162">
        <v>5619.92</v>
      </c>
      <c r="I41" s="162">
        <v>16844.34</v>
      </c>
      <c r="J41" s="162">
        <v>15088.47</v>
      </c>
      <c r="K41" s="162">
        <v>9940</v>
      </c>
      <c r="L41" s="162">
        <v>4550</v>
      </c>
      <c r="M41" s="162">
        <v>3280</v>
      </c>
      <c r="N41" s="162">
        <v>107868.73</v>
      </c>
      <c r="O41" s="143"/>
    </row>
    <row r="42" spans="1:15" x14ac:dyDescent="0.3">
      <c r="A42" s="141" t="s">
        <v>1791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43"/>
    </row>
    <row r="43" spans="1:15" x14ac:dyDescent="0.3">
      <c r="A43" s="141" t="s">
        <v>1792</v>
      </c>
      <c r="B43" s="162">
        <v>5413.71</v>
      </c>
      <c r="C43" s="162">
        <v>4960.71</v>
      </c>
      <c r="D43" s="162">
        <v>4960.71</v>
      </c>
      <c r="E43" s="162">
        <v>4960.71</v>
      </c>
      <c r="F43" s="162">
        <v>4960.71</v>
      </c>
      <c r="G43" s="162">
        <v>4960.71</v>
      </c>
      <c r="H43" s="162">
        <v>5021.3999999999996</v>
      </c>
      <c r="I43" s="162">
        <v>4960.71</v>
      </c>
      <c r="J43" s="162">
        <v>4960.71</v>
      </c>
      <c r="K43" s="162">
        <v>4960.71</v>
      </c>
      <c r="L43" s="162">
        <v>4960.71</v>
      </c>
      <c r="M43" s="162">
        <v>4960.71</v>
      </c>
      <c r="N43" s="162">
        <v>60042.21</v>
      </c>
      <c r="O43" s="143" t="s">
        <v>98</v>
      </c>
    </row>
    <row r="44" spans="1:15" x14ac:dyDescent="0.3">
      <c r="A44" s="141" t="s">
        <v>1793</v>
      </c>
      <c r="B44" s="162">
        <v>5413.71</v>
      </c>
      <c r="C44" s="162">
        <v>4960.71</v>
      </c>
      <c r="D44" s="162">
        <v>4960.71</v>
      </c>
      <c r="E44" s="162">
        <v>4960.71</v>
      </c>
      <c r="F44" s="162">
        <v>4960.71</v>
      </c>
      <c r="G44" s="162">
        <v>4960.71</v>
      </c>
      <c r="H44" s="162">
        <v>5021.3999999999996</v>
      </c>
      <c r="I44" s="162">
        <v>4960.71</v>
      </c>
      <c r="J44" s="162">
        <v>4960.71</v>
      </c>
      <c r="K44" s="162">
        <v>4960.71</v>
      </c>
      <c r="L44" s="162">
        <v>4960.71</v>
      </c>
      <c r="M44" s="162">
        <v>4960.71</v>
      </c>
      <c r="N44" s="162">
        <v>60042.21</v>
      </c>
      <c r="O44" s="143"/>
    </row>
    <row r="45" spans="1:15" x14ac:dyDescent="0.3">
      <c r="A45" s="141" t="s">
        <v>1794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43"/>
    </row>
    <row r="46" spans="1:15" x14ac:dyDescent="0.3">
      <c r="A46" s="141" t="s">
        <v>1795</v>
      </c>
      <c r="B46" s="162">
        <v>421.76</v>
      </c>
      <c r="C46" s="162">
        <v>612.6</v>
      </c>
      <c r="D46" s="162">
        <v>520.99</v>
      </c>
      <c r="E46" s="162">
        <v>266.12</v>
      </c>
      <c r="F46" s="162">
        <v>5.49</v>
      </c>
      <c r="G46" s="162">
        <v>312.70999999999998</v>
      </c>
      <c r="H46" s="162">
        <v>78.430000000000007</v>
      </c>
      <c r="I46" s="162">
        <v>55.1</v>
      </c>
      <c r="J46" s="162">
        <v>74.569999999999993</v>
      </c>
      <c r="K46" s="162">
        <v>106.16</v>
      </c>
      <c r="L46" s="162">
        <v>0</v>
      </c>
      <c r="M46" s="162">
        <v>0</v>
      </c>
      <c r="N46" s="162">
        <v>2453.9299999999998</v>
      </c>
      <c r="O46" s="143" t="s">
        <v>102</v>
      </c>
    </row>
    <row r="47" spans="1:15" x14ac:dyDescent="0.3">
      <c r="A47" s="141" t="s">
        <v>1796</v>
      </c>
      <c r="B47" s="162">
        <v>360.23</v>
      </c>
      <c r="C47" s="162">
        <v>269.95999999999998</v>
      </c>
      <c r="D47" s="162">
        <v>230.5</v>
      </c>
      <c r="E47" s="162">
        <v>230.5</v>
      </c>
      <c r="F47" s="162">
        <v>52.03</v>
      </c>
      <c r="G47" s="162">
        <v>257.45</v>
      </c>
      <c r="H47" s="162">
        <v>175.89</v>
      </c>
      <c r="I47" s="162">
        <v>502.11</v>
      </c>
      <c r="J47" s="162">
        <v>-91.42</v>
      </c>
      <c r="K47" s="162">
        <v>445</v>
      </c>
      <c r="L47" s="162">
        <v>663.66</v>
      </c>
      <c r="M47" s="162">
        <v>50.71</v>
      </c>
      <c r="N47" s="162">
        <v>3146.62</v>
      </c>
      <c r="O47" s="143" t="s">
        <v>102</v>
      </c>
    </row>
    <row r="48" spans="1:15" x14ac:dyDescent="0.3">
      <c r="A48" s="141" t="s">
        <v>1798</v>
      </c>
      <c r="B48" s="162">
        <v>2277.0700000000002</v>
      </c>
      <c r="C48" s="162">
        <v>417.95</v>
      </c>
      <c r="D48" s="163">
        <v>177.59</v>
      </c>
      <c r="E48" s="163">
        <v>255.9</v>
      </c>
      <c r="F48" s="163">
        <v>208.95</v>
      </c>
      <c r="G48" s="163">
        <v>281.08</v>
      </c>
      <c r="H48" s="163">
        <v>165.57</v>
      </c>
      <c r="I48" s="163">
        <v>170.48</v>
      </c>
      <c r="J48" s="163">
        <v>165.57</v>
      </c>
      <c r="K48" s="163">
        <v>255.39</v>
      </c>
      <c r="L48" s="163">
        <v>91.46</v>
      </c>
      <c r="M48" s="163">
        <v>96.34</v>
      </c>
      <c r="N48" s="163">
        <v>4563.3500000000004</v>
      </c>
      <c r="O48" s="143" t="s">
        <v>104</v>
      </c>
    </row>
    <row r="49" spans="1:15" x14ac:dyDescent="0.3">
      <c r="A49" s="141" t="s">
        <v>1799</v>
      </c>
      <c r="B49" s="162">
        <v>2380</v>
      </c>
      <c r="C49" s="162">
        <v>2420</v>
      </c>
      <c r="D49" s="162">
        <v>2420</v>
      </c>
      <c r="E49" s="162">
        <v>2360</v>
      </c>
      <c r="F49" s="162">
        <v>2400</v>
      </c>
      <c r="G49" s="162">
        <v>2380</v>
      </c>
      <c r="H49" s="162">
        <v>2400</v>
      </c>
      <c r="I49" s="162">
        <v>2440</v>
      </c>
      <c r="J49" s="162">
        <v>2600</v>
      </c>
      <c r="K49" s="162">
        <v>2560</v>
      </c>
      <c r="L49" s="162">
        <v>2660</v>
      </c>
      <c r="M49" s="162">
        <v>2660</v>
      </c>
      <c r="N49" s="162">
        <v>29680</v>
      </c>
      <c r="O49" s="143" t="s">
        <v>103</v>
      </c>
    </row>
    <row r="50" spans="1:15" x14ac:dyDescent="0.3">
      <c r="A50" s="141" t="s">
        <v>1800</v>
      </c>
      <c r="B50" s="162">
        <v>5439.06</v>
      </c>
      <c r="C50" s="162">
        <v>3720.51</v>
      </c>
      <c r="D50" s="162">
        <v>3349.08</v>
      </c>
      <c r="E50" s="162">
        <v>3112.52</v>
      </c>
      <c r="F50" s="162">
        <v>2666.47</v>
      </c>
      <c r="G50" s="162">
        <v>3231.24</v>
      </c>
      <c r="H50" s="162">
        <v>2819.89</v>
      </c>
      <c r="I50" s="162">
        <v>3167.69</v>
      </c>
      <c r="J50" s="162">
        <v>2748.72</v>
      </c>
      <c r="K50" s="162">
        <v>3366.55</v>
      </c>
      <c r="L50" s="162">
        <v>3415.12</v>
      </c>
      <c r="M50" s="162">
        <v>2807.05</v>
      </c>
      <c r="N50" s="162">
        <v>39843.9</v>
      </c>
      <c r="O50" s="143"/>
    </row>
    <row r="51" spans="1:15" x14ac:dyDescent="0.3">
      <c r="A51" s="141" t="s">
        <v>1801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43"/>
    </row>
    <row r="52" spans="1:15" x14ac:dyDescent="0.3">
      <c r="A52" s="141" t="s">
        <v>1802</v>
      </c>
      <c r="B52" s="162">
        <v>27.8</v>
      </c>
      <c r="C52" s="162">
        <v>31.28</v>
      </c>
      <c r="D52" s="162">
        <v>27.09</v>
      </c>
      <c r="E52" s="162">
        <v>25.65</v>
      </c>
      <c r="F52" s="162">
        <v>24.66</v>
      </c>
      <c r="G52" s="162">
        <v>24.86</v>
      </c>
      <c r="H52" s="162">
        <v>25.25</v>
      </c>
      <c r="I52" s="162">
        <v>25.72</v>
      </c>
      <c r="J52" s="162">
        <v>24.59</v>
      </c>
      <c r="K52" s="162">
        <v>21.27</v>
      </c>
      <c r="L52" s="162">
        <v>24.62</v>
      </c>
      <c r="M52" s="162">
        <v>23.09</v>
      </c>
      <c r="N52" s="162">
        <v>305.88</v>
      </c>
      <c r="O52" s="143" t="s">
        <v>108</v>
      </c>
    </row>
    <row r="53" spans="1:15" x14ac:dyDescent="0.3">
      <c r="A53" s="141" t="s">
        <v>1803</v>
      </c>
      <c r="B53" s="162">
        <v>27.8</v>
      </c>
      <c r="C53" s="162">
        <v>31.28</v>
      </c>
      <c r="D53" s="162">
        <v>27.09</v>
      </c>
      <c r="E53" s="162">
        <v>25.65</v>
      </c>
      <c r="F53" s="162">
        <v>24.66</v>
      </c>
      <c r="G53" s="162">
        <v>24.86</v>
      </c>
      <c r="H53" s="162">
        <v>25.25</v>
      </c>
      <c r="I53" s="162">
        <v>25.72</v>
      </c>
      <c r="J53" s="162">
        <v>24.59</v>
      </c>
      <c r="K53" s="162">
        <v>21.27</v>
      </c>
      <c r="L53" s="162">
        <v>24.62</v>
      </c>
      <c r="M53" s="162">
        <v>23.09</v>
      </c>
      <c r="N53" s="162">
        <v>305.88</v>
      </c>
      <c r="O53" s="143"/>
    </row>
    <row r="54" spans="1:15" x14ac:dyDescent="0.3">
      <c r="A54" s="138" t="s">
        <v>1804</v>
      </c>
      <c r="B54" s="163">
        <v>9937.92</v>
      </c>
      <c r="C54" s="163">
        <v>2629</v>
      </c>
      <c r="D54" s="163">
        <v>25</v>
      </c>
      <c r="E54" s="163">
        <v>-16.02</v>
      </c>
      <c r="F54" s="163">
        <v>-1300</v>
      </c>
      <c r="G54" s="163">
        <v>565</v>
      </c>
      <c r="H54" s="163">
        <v>0</v>
      </c>
      <c r="I54" s="163">
        <v>0</v>
      </c>
      <c r="J54" s="163">
        <v>-1100</v>
      </c>
      <c r="K54" s="163">
        <v>840.33</v>
      </c>
      <c r="L54" s="163">
        <v>1620</v>
      </c>
      <c r="M54" s="163">
        <v>2233.2199999999998</v>
      </c>
      <c r="N54" s="163">
        <v>15434.45</v>
      </c>
      <c r="O54" s="143" t="s">
        <v>96</v>
      </c>
    </row>
    <row r="55" spans="1:15" ht="13.5" thickBot="1" x14ac:dyDescent="0.35">
      <c r="A55" s="144" t="s">
        <v>1825</v>
      </c>
      <c r="B55" s="165">
        <v>37165.43</v>
      </c>
      <c r="C55" s="165">
        <v>34737.589999999997</v>
      </c>
      <c r="D55" s="165">
        <v>25272.400000000001</v>
      </c>
      <c r="E55" s="165">
        <v>24997.22</v>
      </c>
      <c r="F55" s="165">
        <v>21736.78</v>
      </c>
      <c r="G55" s="165">
        <v>26091.77</v>
      </c>
      <c r="H55" s="165">
        <v>22326.080000000002</v>
      </c>
      <c r="I55" s="165">
        <v>29307.99</v>
      </c>
      <c r="J55" s="165">
        <v>32630.560000000001</v>
      </c>
      <c r="K55" s="165">
        <v>26235.52</v>
      </c>
      <c r="L55" s="165">
        <v>21727.3</v>
      </c>
      <c r="M55" s="165">
        <v>22681.88</v>
      </c>
      <c r="N55" s="165">
        <v>324910.52</v>
      </c>
      <c r="O55" s="143"/>
    </row>
    <row r="56" spans="1:15" ht="13.5" thickTop="1" x14ac:dyDescent="0.3">
      <c r="O56" s="143"/>
    </row>
    <row r="57" spans="1:15" ht="13.5" thickBot="1" x14ac:dyDescent="0.35">
      <c r="A57" s="144" t="s">
        <v>1805</v>
      </c>
      <c r="B57" s="164">
        <v>50753.41</v>
      </c>
      <c r="C57" s="164">
        <v>52203.06</v>
      </c>
      <c r="D57" s="164">
        <v>62728.160000000003</v>
      </c>
      <c r="E57" s="164">
        <v>59899.62</v>
      </c>
      <c r="F57" s="164">
        <v>66398.73</v>
      </c>
      <c r="G57" s="164">
        <v>62194.04</v>
      </c>
      <c r="H57" s="164">
        <v>63571.69</v>
      </c>
      <c r="I57" s="164">
        <v>59939.94</v>
      </c>
      <c r="J57" s="164">
        <v>58955.87</v>
      </c>
      <c r="K57" s="164">
        <v>72002.460000000006</v>
      </c>
      <c r="L57" s="164">
        <v>80557.279999999999</v>
      </c>
      <c r="M57" s="164">
        <v>81297.8</v>
      </c>
      <c r="N57" s="164">
        <v>770502.06</v>
      </c>
      <c r="O57" s="143"/>
    </row>
    <row r="58" spans="1:15" ht="13.5" thickTop="1" x14ac:dyDescent="0.3">
      <c r="A58" s="140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43"/>
    </row>
    <row r="59" spans="1:15" x14ac:dyDescent="0.3">
      <c r="A59" s="156" t="s">
        <v>1806</v>
      </c>
      <c r="B59" s="156"/>
      <c r="C59" s="156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43"/>
    </row>
    <row r="60" spans="1:15" x14ac:dyDescent="0.3">
      <c r="A60" s="166" t="s">
        <v>1807</v>
      </c>
      <c r="B60" s="154">
        <v>15750</v>
      </c>
      <c r="C60" s="154">
        <v>15750</v>
      </c>
      <c r="D60" s="154">
        <v>15750</v>
      </c>
      <c r="E60" s="154">
        <v>15750</v>
      </c>
      <c r="F60" s="154">
        <v>15750</v>
      </c>
      <c r="G60" s="154">
        <v>15750</v>
      </c>
      <c r="H60" s="154">
        <v>15750</v>
      </c>
      <c r="I60" s="154">
        <v>15750</v>
      </c>
      <c r="J60" s="154">
        <v>15750</v>
      </c>
      <c r="K60" s="154">
        <v>15750</v>
      </c>
      <c r="L60" s="154">
        <v>9900</v>
      </c>
      <c r="M60" s="154">
        <v>11100</v>
      </c>
      <c r="N60" s="154">
        <v>178500</v>
      </c>
      <c r="O60" s="143"/>
    </row>
    <row r="61" spans="1:15" x14ac:dyDescent="0.3">
      <c r="A61" s="166" t="s">
        <v>1808</v>
      </c>
      <c r="B61" s="154">
        <v>18123.39</v>
      </c>
      <c r="C61" s="154">
        <v>13390.16</v>
      </c>
      <c r="D61" s="154">
        <v>13390.16</v>
      </c>
      <c r="E61" s="154">
        <v>13390.16</v>
      </c>
      <c r="F61" s="154">
        <v>13390.16</v>
      </c>
      <c r="G61" s="154">
        <v>13390.16</v>
      </c>
      <c r="H61" s="154">
        <v>13390.16</v>
      </c>
      <c r="I61" s="154">
        <v>13390.16</v>
      </c>
      <c r="J61" s="154">
        <v>13390.16</v>
      </c>
      <c r="K61" s="154">
        <v>13390.16</v>
      </c>
      <c r="L61" s="154">
        <v>13390.16</v>
      </c>
      <c r="M61" s="154">
        <v>13390.16</v>
      </c>
      <c r="N61" s="154">
        <v>165415.15</v>
      </c>
      <c r="O61" s="143"/>
    </row>
    <row r="62" spans="1:15" x14ac:dyDescent="0.3">
      <c r="A62" s="166" t="s">
        <v>1809</v>
      </c>
      <c r="B62" s="154">
        <v>40742.92</v>
      </c>
      <c r="C62" s="154">
        <v>45.78</v>
      </c>
      <c r="D62" s="154">
        <v>45.78</v>
      </c>
      <c r="E62" s="154">
        <v>45.78</v>
      </c>
      <c r="F62" s="154">
        <v>45.78</v>
      </c>
      <c r="G62" s="154">
        <v>45.78</v>
      </c>
      <c r="H62" s="154">
        <v>45.78</v>
      </c>
      <c r="I62" s="154">
        <v>45.78</v>
      </c>
      <c r="J62" s="154">
        <v>45.78</v>
      </c>
      <c r="K62" s="154">
        <v>45.78</v>
      </c>
      <c r="L62" s="154">
        <v>45.78</v>
      </c>
      <c r="M62" s="154">
        <v>45.78</v>
      </c>
      <c r="N62" s="154">
        <v>41246.5</v>
      </c>
    </row>
    <row r="63" spans="1:15" x14ac:dyDescent="0.3">
      <c r="A63" s="167" t="s">
        <v>1763</v>
      </c>
      <c r="B63" s="158">
        <v>74616.31</v>
      </c>
      <c r="C63" s="158">
        <v>29185.94</v>
      </c>
      <c r="D63" s="158">
        <v>29185.94</v>
      </c>
      <c r="E63" s="158">
        <v>29185.94</v>
      </c>
      <c r="F63" s="158">
        <v>29185.94</v>
      </c>
      <c r="G63" s="158">
        <v>29185.94</v>
      </c>
      <c r="H63" s="158">
        <v>29185.94</v>
      </c>
      <c r="I63" s="158">
        <v>29185.94</v>
      </c>
      <c r="J63" s="158">
        <v>29185.94</v>
      </c>
      <c r="K63" s="158">
        <v>29185.94</v>
      </c>
      <c r="L63" s="158">
        <v>23335.94</v>
      </c>
      <c r="M63" s="158">
        <v>24535.94</v>
      </c>
      <c r="N63" s="158">
        <v>385161.65</v>
      </c>
    </row>
    <row r="64" spans="1:15" x14ac:dyDescent="0.3">
      <c r="A64" s="156" t="s">
        <v>1810</v>
      </c>
      <c r="B64" s="158">
        <v>-47597.42</v>
      </c>
      <c r="C64" s="158">
        <v>5831.86</v>
      </c>
      <c r="D64" s="158">
        <v>7638.84</v>
      </c>
      <c r="E64" s="158">
        <v>-1612.61</v>
      </c>
      <c r="F64" s="158">
        <v>7296.48</v>
      </c>
      <c r="G64" s="158">
        <v>8275.5300000000007</v>
      </c>
      <c r="H64" s="158">
        <v>3303.85</v>
      </c>
      <c r="I64" s="158">
        <v>3681.65</v>
      </c>
      <c r="J64" s="158">
        <v>-1128.23</v>
      </c>
      <c r="K64" s="158">
        <v>852.2</v>
      </c>
      <c r="L64" s="158">
        <v>14043.6</v>
      </c>
      <c r="M64" s="158">
        <v>12634.1</v>
      </c>
      <c r="N64" s="158">
        <v>13219.85</v>
      </c>
    </row>
    <row r="65" spans="1:14" x14ac:dyDescent="0.3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</row>
    <row r="66" spans="1:14" x14ac:dyDescent="0.3">
      <c r="A66" s="156" t="s">
        <v>1811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  <row r="67" spans="1:14" x14ac:dyDescent="0.3">
      <c r="A67" s="166" t="s">
        <v>1812</v>
      </c>
      <c r="B67" s="154">
        <v>64442.52</v>
      </c>
      <c r="C67" s="154">
        <v>60483.54</v>
      </c>
      <c r="D67" s="154">
        <v>59016.5</v>
      </c>
      <c r="E67" s="154">
        <v>55598.06</v>
      </c>
      <c r="F67" s="154">
        <v>57143.92</v>
      </c>
      <c r="G67" s="154">
        <v>57977.599999999999</v>
      </c>
      <c r="H67" s="154">
        <v>53739.38</v>
      </c>
      <c r="I67" s="154">
        <v>51600</v>
      </c>
      <c r="J67" s="154">
        <v>51356.93</v>
      </c>
      <c r="K67" s="154">
        <v>52105</v>
      </c>
      <c r="L67" s="154">
        <v>59130.879999999997</v>
      </c>
      <c r="M67" s="154">
        <v>61582.5</v>
      </c>
      <c r="N67" s="154">
        <v>684176.83</v>
      </c>
    </row>
    <row r="68" spans="1:14" x14ac:dyDescent="0.3">
      <c r="A68" s="166" t="s">
        <v>1813</v>
      </c>
      <c r="B68" s="154">
        <v>-37423.629999999997</v>
      </c>
      <c r="C68" s="154">
        <v>-25465.74</v>
      </c>
      <c r="D68" s="154">
        <v>-22191.72</v>
      </c>
      <c r="E68" s="154">
        <v>-28024.73</v>
      </c>
      <c r="F68" s="154">
        <v>-20661.5</v>
      </c>
      <c r="G68" s="154">
        <v>-20516.13</v>
      </c>
      <c r="H68" s="154">
        <v>-21249.59</v>
      </c>
      <c r="I68" s="154">
        <v>-18732.41</v>
      </c>
      <c r="J68" s="154">
        <v>-23299.22</v>
      </c>
      <c r="K68" s="154">
        <v>-22066.86</v>
      </c>
      <c r="L68" s="154">
        <v>-21751.34</v>
      </c>
      <c r="M68" s="154">
        <v>-24412.46</v>
      </c>
      <c r="N68" s="154">
        <v>-285795.33</v>
      </c>
    </row>
    <row r="69" spans="1:14" x14ac:dyDescent="0.3">
      <c r="A69" s="166" t="s">
        <v>1814</v>
      </c>
      <c r="B69" s="154">
        <v>27018.89</v>
      </c>
      <c r="C69" s="154">
        <v>35017.800000000003</v>
      </c>
      <c r="D69" s="154">
        <v>36824.78</v>
      </c>
      <c r="E69" s="154">
        <v>27573.33</v>
      </c>
      <c r="F69" s="154">
        <v>36482.42</v>
      </c>
      <c r="G69" s="154">
        <v>37461.47</v>
      </c>
      <c r="H69" s="154">
        <v>32489.79</v>
      </c>
      <c r="I69" s="154">
        <v>32867.589999999997</v>
      </c>
      <c r="J69" s="154">
        <v>28057.71</v>
      </c>
      <c r="K69" s="154">
        <v>30038.14</v>
      </c>
      <c r="L69" s="154">
        <v>37379.54</v>
      </c>
      <c r="M69" s="154">
        <v>37170.04</v>
      </c>
      <c r="N69" s="154">
        <v>398381.5</v>
      </c>
    </row>
    <row r="70" spans="1:14" x14ac:dyDescent="0.3">
      <c r="A70" s="166" t="s">
        <v>1815</v>
      </c>
      <c r="B70" s="154">
        <v>-74616.31</v>
      </c>
      <c r="C70" s="154">
        <v>-29185.94</v>
      </c>
      <c r="D70" s="154">
        <v>-29185.94</v>
      </c>
      <c r="E70" s="154">
        <v>-29185.94</v>
      </c>
      <c r="F70" s="154">
        <v>-29185.94</v>
      </c>
      <c r="G70" s="154">
        <v>-29185.94</v>
      </c>
      <c r="H70" s="154">
        <v>-29185.94</v>
      </c>
      <c r="I70" s="154">
        <v>-29185.94</v>
      </c>
      <c r="J70" s="154">
        <v>-29185.94</v>
      </c>
      <c r="K70" s="154">
        <v>-29185.94</v>
      </c>
      <c r="L70" s="154">
        <v>-23335.94</v>
      </c>
      <c r="M70" s="154">
        <v>-24535.94</v>
      </c>
      <c r="N70" s="154">
        <v>-385161.65</v>
      </c>
    </row>
    <row r="71" spans="1:14" x14ac:dyDescent="0.3">
      <c r="A71" s="156" t="s">
        <v>1810</v>
      </c>
      <c r="B71" s="160">
        <v>-47597.42</v>
      </c>
      <c r="C71" s="160">
        <v>5831.86</v>
      </c>
      <c r="D71" s="160">
        <v>7638.84</v>
      </c>
      <c r="E71" s="160">
        <v>-1612.61</v>
      </c>
      <c r="F71" s="160">
        <v>7296.48</v>
      </c>
      <c r="G71" s="160">
        <v>8275.5300000000007</v>
      </c>
      <c r="H71" s="160">
        <v>3303.85</v>
      </c>
      <c r="I71" s="160">
        <v>3681.65</v>
      </c>
      <c r="J71" s="160">
        <v>-1128.23</v>
      </c>
      <c r="K71" s="160">
        <v>852.2</v>
      </c>
      <c r="L71" s="160">
        <v>14043.6</v>
      </c>
      <c r="M71" s="160">
        <v>12634.1</v>
      </c>
      <c r="N71" s="160">
        <v>13219.85</v>
      </c>
    </row>
  </sheetData>
  <dataValidations disablePrompts="1" count="2">
    <dataValidation type="list" allowBlank="1" showInputMessage="1" showErrorMessage="1" sqref="O54 O7:O23" xr:uid="{98907988-D3AD-42C4-9318-B861DB13470E}">
      <formula1>$S$7:$S$10</formula1>
    </dataValidation>
    <dataValidation type="list" allowBlank="1" showInputMessage="1" showErrorMessage="1" sqref="O24:O53 O55:O58" xr:uid="{B9812B00-6C2C-4718-8C1B-E4B71689B9DF}">
      <formula1>$S$13:$S$23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E282-8C9F-4EC5-A928-64A280E278D4}">
  <dimension ref="A1:S68"/>
  <sheetViews>
    <sheetView showGridLines="0" workbookViewId="0">
      <selection activeCell="Q1" sqref="Q1:Q1048576"/>
    </sheetView>
  </sheetViews>
  <sheetFormatPr defaultColWidth="13.19921875" defaultRowHeight="13" x14ac:dyDescent="0.3"/>
  <cols>
    <col min="1" max="1" width="50.296875" style="136" customWidth="1"/>
    <col min="2" max="14" width="13.19921875" style="136"/>
    <col min="15" max="15" width="30.69921875" style="136" customWidth="1"/>
    <col min="16" max="17" width="13.19921875" style="136"/>
    <col min="18" max="18" width="14.19921875" style="136" bestFit="1" customWidth="1"/>
    <col min="19" max="16384" width="13.19921875" style="136"/>
  </cols>
  <sheetData>
    <row r="1" spans="1:19" x14ac:dyDescent="0.3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x14ac:dyDescent="0.3">
      <c r="A2" s="140" t="s">
        <v>1748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9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9" x14ac:dyDescent="0.3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9" x14ac:dyDescent="0.3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9" x14ac:dyDescent="0.3">
      <c r="A6" s="138"/>
      <c r="B6" s="140" t="s">
        <v>1752</v>
      </c>
      <c r="C6" s="140" t="s">
        <v>1753</v>
      </c>
      <c r="D6" s="140" t="s">
        <v>1754</v>
      </c>
      <c r="E6" s="140" t="s">
        <v>1755</v>
      </c>
      <c r="F6" s="140" t="s">
        <v>1756</v>
      </c>
      <c r="G6" s="140" t="s">
        <v>1757</v>
      </c>
      <c r="H6" s="140" t="s">
        <v>1758</v>
      </c>
      <c r="I6" s="140" t="s">
        <v>1759</v>
      </c>
      <c r="J6" s="140" t="s">
        <v>1760</v>
      </c>
      <c r="K6" s="140" t="s">
        <v>1761</v>
      </c>
      <c r="L6" s="140" t="s">
        <v>1762</v>
      </c>
      <c r="M6" s="140" t="s">
        <v>1816</v>
      </c>
      <c r="N6" s="140" t="s">
        <v>1763</v>
      </c>
      <c r="O6" s="136" t="s">
        <v>1764</v>
      </c>
    </row>
    <row r="7" spans="1:19" x14ac:dyDescent="0.3">
      <c r="A7" s="145" t="s">
        <v>1765</v>
      </c>
      <c r="B7" s="145"/>
      <c r="C7" s="145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43"/>
    </row>
    <row r="8" spans="1:19" x14ac:dyDescent="0.3">
      <c r="A8" s="148" t="s">
        <v>1766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37"/>
      <c r="M8" s="137"/>
      <c r="N8" s="152"/>
      <c r="O8" s="143"/>
    </row>
    <row r="9" spans="1:19" x14ac:dyDescent="0.3">
      <c r="A9" s="148" t="s">
        <v>1767</v>
      </c>
      <c r="B9" s="149">
        <v>49740</v>
      </c>
      <c r="C9" s="149">
        <v>47335</v>
      </c>
      <c r="D9" s="149">
        <v>46335</v>
      </c>
      <c r="E9" s="149">
        <v>44615</v>
      </c>
      <c r="F9" s="149">
        <v>45360</v>
      </c>
      <c r="G9" s="149">
        <v>44295</v>
      </c>
      <c r="H9" s="149">
        <v>44295</v>
      </c>
      <c r="I9" s="149">
        <v>41975</v>
      </c>
      <c r="J9" s="149">
        <v>42185.97</v>
      </c>
      <c r="K9" s="149">
        <v>42705</v>
      </c>
      <c r="L9" s="149">
        <v>46105.2</v>
      </c>
      <c r="M9" s="149">
        <v>50032.5</v>
      </c>
      <c r="N9" s="149">
        <v>544978.67000000004</v>
      </c>
      <c r="O9" s="143" t="s">
        <v>93</v>
      </c>
    </row>
    <row r="10" spans="1:19" x14ac:dyDescent="0.3">
      <c r="A10" s="148" t="s">
        <v>1769</v>
      </c>
      <c r="B10" s="149">
        <v>0</v>
      </c>
      <c r="C10" s="149">
        <v>0</v>
      </c>
      <c r="D10" s="149">
        <v>0</v>
      </c>
      <c r="E10" s="149">
        <v>-150</v>
      </c>
      <c r="F10" s="149">
        <v>0</v>
      </c>
      <c r="G10" s="149">
        <v>-25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-150</v>
      </c>
      <c r="N10" s="149">
        <v>-325</v>
      </c>
      <c r="O10" s="143" t="s">
        <v>95</v>
      </c>
    </row>
    <row r="11" spans="1:19" x14ac:dyDescent="0.3">
      <c r="A11" s="148" t="s">
        <v>1770</v>
      </c>
      <c r="B11" s="149">
        <v>75</v>
      </c>
      <c r="C11" s="149">
        <v>0</v>
      </c>
      <c r="D11" s="149">
        <v>25</v>
      </c>
      <c r="E11" s="149">
        <v>0</v>
      </c>
      <c r="F11" s="149">
        <v>0</v>
      </c>
      <c r="G11" s="149">
        <v>0</v>
      </c>
      <c r="H11" s="149">
        <v>0</v>
      </c>
      <c r="I11" s="149">
        <v>25</v>
      </c>
      <c r="J11" s="149">
        <v>0</v>
      </c>
      <c r="K11" s="149">
        <v>0</v>
      </c>
      <c r="L11" s="149">
        <v>0</v>
      </c>
      <c r="M11" s="149">
        <v>0</v>
      </c>
      <c r="N11" s="149">
        <v>125</v>
      </c>
      <c r="O11" s="143" t="s">
        <v>95</v>
      </c>
    </row>
    <row r="12" spans="1:19" x14ac:dyDescent="0.3">
      <c r="A12" s="148" t="s">
        <v>1771</v>
      </c>
      <c r="B12" s="149">
        <v>1150</v>
      </c>
      <c r="C12" s="149">
        <v>900</v>
      </c>
      <c r="D12" s="149">
        <v>1100</v>
      </c>
      <c r="E12" s="149">
        <v>650</v>
      </c>
      <c r="F12" s="149">
        <v>650</v>
      </c>
      <c r="G12" s="149">
        <v>600</v>
      </c>
      <c r="H12" s="149">
        <v>900</v>
      </c>
      <c r="I12" s="149">
        <v>900</v>
      </c>
      <c r="J12" s="149">
        <v>800</v>
      </c>
      <c r="K12" s="149">
        <v>700</v>
      </c>
      <c r="L12" s="149">
        <v>650</v>
      </c>
      <c r="M12" s="149">
        <v>900</v>
      </c>
      <c r="N12" s="149">
        <v>9900</v>
      </c>
      <c r="O12" s="143" t="s">
        <v>95</v>
      </c>
    </row>
    <row r="13" spans="1:19" x14ac:dyDescent="0.3">
      <c r="A13" s="148" t="s">
        <v>1772</v>
      </c>
      <c r="B13" s="149">
        <v>12300</v>
      </c>
      <c r="C13" s="149">
        <v>11100</v>
      </c>
      <c r="D13" s="149">
        <v>10800</v>
      </c>
      <c r="E13" s="149">
        <v>10483.06</v>
      </c>
      <c r="F13" s="149">
        <v>10200</v>
      </c>
      <c r="G13" s="149">
        <v>9600</v>
      </c>
      <c r="H13" s="149">
        <v>9701.93</v>
      </c>
      <c r="I13" s="149">
        <v>8700</v>
      </c>
      <c r="J13" s="149">
        <v>8370.9599999999991</v>
      </c>
      <c r="K13" s="149">
        <v>8700</v>
      </c>
      <c r="L13" s="149">
        <v>9600</v>
      </c>
      <c r="M13" s="149">
        <v>10800</v>
      </c>
      <c r="N13" s="149">
        <v>120355.95</v>
      </c>
      <c r="O13" s="143" t="s">
        <v>93</v>
      </c>
    </row>
    <row r="14" spans="1:19" x14ac:dyDescent="0.3">
      <c r="A14" s="148" t="s">
        <v>1773</v>
      </c>
      <c r="B14" s="149">
        <v>-10.48</v>
      </c>
      <c r="C14" s="149">
        <v>101.53</v>
      </c>
      <c r="D14" s="149">
        <v>112.5</v>
      </c>
      <c r="E14" s="149">
        <v>0</v>
      </c>
      <c r="F14" s="149">
        <v>240</v>
      </c>
      <c r="G14" s="149">
        <v>0</v>
      </c>
      <c r="H14" s="149">
        <v>180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623.54999999999995</v>
      </c>
      <c r="O14" s="143" t="s">
        <v>95</v>
      </c>
    </row>
    <row r="15" spans="1:19" x14ac:dyDescent="0.3">
      <c r="A15" s="148" t="s">
        <v>1774</v>
      </c>
      <c r="B15" s="149">
        <v>1188</v>
      </c>
      <c r="C15" s="149">
        <v>1047.01</v>
      </c>
      <c r="D15" s="149">
        <v>644</v>
      </c>
      <c r="E15" s="149">
        <v>0</v>
      </c>
      <c r="F15" s="149">
        <v>693.92</v>
      </c>
      <c r="G15" s="149">
        <v>3507.6</v>
      </c>
      <c r="H15" s="149">
        <v>0</v>
      </c>
      <c r="I15" s="149">
        <v>0</v>
      </c>
      <c r="J15" s="149">
        <v>0</v>
      </c>
      <c r="K15" s="149">
        <v>0</v>
      </c>
      <c r="L15" s="149">
        <v>2775.68</v>
      </c>
      <c r="M15" s="149">
        <v>0</v>
      </c>
      <c r="N15" s="149">
        <v>9856.2099999999991</v>
      </c>
      <c r="O15" s="143" t="s">
        <v>95</v>
      </c>
    </row>
    <row r="16" spans="1:19" x14ac:dyDescent="0.3">
      <c r="A16" s="148" t="s">
        <v>1775</v>
      </c>
      <c r="B16" s="149">
        <v>64442.52</v>
      </c>
      <c r="C16" s="149">
        <v>60483.54</v>
      </c>
      <c r="D16" s="149">
        <v>59016.5</v>
      </c>
      <c r="E16" s="149">
        <v>55598.06</v>
      </c>
      <c r="F16" s="149">
        <v>57143.92</v>
      </c>
      <c r="G16" s="149">
        <v>57977.599999999999</v>
      </c>
      <c r="H16" s="149">
        <v>55076.93</v>
      </c>
      <c r="I16" s="149">
        <v>51600</v>
      </c>
      <c r="J16" s="149">
        <v>51356.93</v>
      </c>
      <c r="K16" s="149">
        <v>52105</v>
      </c>
      <c r="L16" s="149">
        <v>59130.879999999997</v>
      </c>
      <c r="M16" s="149">
        <v>61582.5</v>
      </c>
      <c r="N16" s="149">
        <v>685514.38</v>
      </c>
      <c r="O16" s="143"/>
    </row>
    <row r="17" spans="1:15" x14ac:dyDescent="0.3">
      <c r="A17" s="148" t="s">
        <v>1826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3"/>
    </row>
    <row r="18" spans="1:15" x14ac:dyDescent="0.3">
      <c r="A18" s="148" t="s">
        <v>1827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-1337.55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-1337.55</v>
      </c>
      <c r="O18" s="143"/>
    </row>
    <row r="19" spans="1:15" x14ac:dyDescent="0.3">
      <c r="A19" s="148" t="s">
        <v>1828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-1337.55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-1337.55</v>
      </c>
      <c r="O19" s="143"/>
    </row>
    <row r="20" spans="1:15" ht="13.5" thickBot="1" x14ac:dyDescent="0.35">
      <c r="A20" s="153" t="s">
        <v>1763</v>
      </c>
      <c r="B20" s="159">
        <v>64442.52</v>
      </c>
      <c r="C20" s="159">
        <v>60483.54</v>
      </c>
      <c r="D20" s="159">
        <v>59016.5</v>
      </c>
      <c r="E20" s="159">
        <v>55598.06</v>
      </c>
      <c r="F20" s="159">
        <v>57143.92</v>
      </c>
      <c r="G20" s="159">
        <v>57977.599999999999</v>
      </c>
      <c r="H20" s="159">
        <v>53739.38</v>
      </c>
      <c r="I20" s="159">
        <v>51600</v>
      </c>
      <c r="J20" s="159">
        <v>51356.93</v>
      </c>
      <c r="K20" s="159">
        <v>52105</v>
      </c>
      <c r="L20" s="159">
        <v>59130.879999999997</v>
      </c>
      <c r="M20" s="159">
        <v>61582.5</v>
      </c>
      <c r="N20" s="159">
        <v>684176.83</v>
      </c>
      <c r="O20" s="143"/>
    </row>
    <row r="21" spans="1:15" ht="13.5" thickTop="1" x14ac:dyDescent="0.3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3"/>
    </row>
    <row r="22" spans="1:15" x14ac:dyDescent="0.3">
      <c r="A22" s="145" t="s">
        <v>1776</v>
      </c>
      <c r="B22" s="146"/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3"/>
    </row>
    <row r="23" spans="1:15" x14ac:dyDescent="0.3">
      <c r="A23" s="148" t="s">
        <v>1777</v>
      </c>
      <c r="B23" s="149">
        <v>3346.2</v>
      </c>
      <c r="C23" s="149">
        <v>2870.93</v>
      </c>
      <c r="D23" s="149">
        <v>3222.51</v>
      </c>
      <c r="E23" s="149">
        <v>3175.24</v>
      </c>
      <c r="F23" s="149">
        <v>2794.58</v>
      </c>
      <c r="G23" s="149">
        <v>2635.75</v>
      </c>
      <c r="H23" s="149">
        <v>2655.4</v>
      </c>
      <c r="I23" s="149">
        <v>2690.24</v>
      </c>
      <c r="J23" s="149">
        <v>2535.81</v>
      </c>
      <c r="K23" s="149">
        <v>2657.79</v>
      </c>
      <c r="L23" s="149">
        <v>2765</v>
      </c>
      <c r="M23" s="149">
        <v>3233.27</v>
      </c>
      <c r="N23" s="149">
        <v>34582.720000000001</v>
      </c>
      <c r="O23" s="143" t="s">
        <v>105</v>
      </c>
    </row>
    <row r="24" spans="1:15" x14ac:dyDescent="0.3">
      <c r="A24" s="148" t="s">
        <v>1781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3"/>
    </row>
    <row r="25" spans="1:15" x14ac:dyDescent="0.3">
      <c r="A25" s="148" t="s">
        <v>1782</v>
      </c>
      <c r="B25" s="149">
        <v>1168.6300000000001</v>
      </c>
      <c r="C25" s="149">
        <v>2051.15</v>
      </c>
      <c r="D25" s="149">
        <v>1218.96</v>
      </c>
      <c r="E25" s="149">
        <v>2136.11</v>
      </c>
      <c r="F25" s="149">
        <v>2986.74</v>
      </c>
      <c r="G25" s="149">
        <v>2098.2399999999998</v>
      </c>
      <c r="H25" s="149">
        <v>2098.2399999999998</v>
      </c>
      <c r="I25" s="149">
        <v>-2113.4299999999998</v>
      </c>
      <c r="J25" s="149">
        <v>2052.13</v>
      </c>
      <c r="K25" s="149">
        <v>41</v>
      </c>
      <c r="L25" s="149">
        <v>0</v>
      </c>
      <c r="M25" s="149">
        <v>1723.19</v>
      </c>
      <c r="N25" s="149">
        <v>15460.96</v>
      </c>
      <c r="O25" s="143" t="s">
        <v>108</v>
      </c>
    </row>
    <row r="26" spans="1:15" x14ac:dyDescent="0.3">
      <c r="A26" s="148" t="s">
        <v>1783</v>
      </c>
      <c r="B26" s="149">
        <v>1168.6300000000001</v>
      </c>
      <c r="C26" s="149">
        <v>2051.15</v>
      </c>
      <c r="D26" s="149">
        <v>1218.96</v>
      </c>
      <c r="E26" s="149">
        <v>2136.11</v>
      </c>
      <c r="F26" s="149">
        <v>2986.74</v>
      </c>
      <c r="G26" s="149">
        <v>2098.2399999999998</v>
      </c>
      <c r="H26" s="149">
        <v>2098.2399999999998</v>
      </c>
      <c r="I26" s="149">
        <v>-2113.4299999999998</v>
      </c>
      <c r="J26" s="149">
        <v>2052.13</v>
      </c>
      <c r="K26" s="149">
        <v>41</v>
      </c>
      <c r="L26" s="149">
        <v>0</v>
      </c>
      <c r="M26" s="149">
        <v>1723.19</v>
      </c>
      <c r="N26" s="149">
        <v>15460.96</v>
      </c>
      <c r="O26" s="143"/>
    </row>
    <row r="27" spans="1:15" x14ac:dyDescent="0.3">
      <c r="A27" s="148" t="s">
        <v>1784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3"/>
    </row>
    <row r="28" spans="1:15" x14ac:dyDescent="0.3">
      <c r="A28" s="148" t="s">
        <v>1785</v>
      </c>
      <c r="B28" s="149">
        <v>1660.18</v>
      </c>
      <c r="C28" s="149">
        <v>1660.18</v>
      </c>
      <c r="D28" s="149">
        <v>1660.18</v>
      </c>
      <c r="E28" s="149">
        <v>1660.18</v>
      </c>
      <c r="F28" s="149">
        <v>1660.18</v>
      </c>
      <c r="G28" s="149">
        <v>1660.18</v>
      </c>
      <c r="H28" s="149">
        <v>1660.18</v>
      </c>
      <c r="I28" s="149">
        <v>1660.18</v>
      </c>
      <c r="J28" s="149">
        <v>1660.18</v>
      </c>
      <c r="K28" s="149">
        <v>1660.18</v>
      </c>
      <c r="L28" s="149">
        <v>1660.18</v>
      </c>
      <c r="M28" s="149">
        <v>1660.18</v>
      </c>
      <c r="N28" s="149">
        <v>19922.16</v>
      </c>
      <c r="O28" s="143" t="s">
        <v>99</v>
      </c>
    </row>
    <row r="29" spans="1:15" x14ac:dyDescent="0.3">
      <c r="A29" s="148" t="s">
        <v>1786</v>
      </c>
      <c r="B29" s="149">
        <v>1660.18</v>
      </c>
      <c r="C29" s="149">
        <v>1660.18</v>
      </c>
      <c r="D29" s="149">
        <v>1660.18</v>
      </c>
      <c r="E29" s="149">
        <v>1660.18</v>
      </c>
      <c r="F29" s="149">
        <v>1660.18</v>
      </c>
      <c r="G29" s="149">
        <v>1660.18</v>
      </c>
      <c r="H29" s="149">
        <v>1660.18</v>
      </c>
      <c r="I29" s="149">
        <v>1660.18</v>
      </c>
      <c r="J29" s="149">
        <v>1660.18</v>
      </c>
      <c r="K29" s="149">
        <v>1660.18</v>
      </c>
      <c r="L29" s="149">
        <v>1660.18</v>
      </c>
      <c r="M29" s="149">
        <v>1660.18</v>
      </c>
      <c r="N29" s="149">
        <v>19922.16</v>
      </c>
      <c r="O29" s="143"/>
    </row>
    <row r="30" spans="1:15" x14ac:dyDescent="0.3">
      <c r="A30" s="199" t="s">
        <v>1829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143"/>
    </row>
    <row r="31" spans="1:15" x14ac:dyDescent="0.3">
      <c r="A31" s="199" t="s">
        <v>1830</v>
      </c>
      <c r="B31" s="200">
        <v>0</v>
      </c>
      <c r="C31" s="200">
        <v>0</v>
      </c>
      <c r="D31" s="200">
        <v>731</v>
      </c>
      <c r="E31" s="200">
        <v>731</v>
      </c>
      <c r="F31" s="200">
        <v>731</v>
      </c>
      <c r="G31" s="200">
        <v>731</v>
      </c>
      <c r="H31" s="200">
        <v>731</v>
      </c>
      <c r="I31" s="200">
        <v>731</v>
      </c>
      <c r="J31" s="200">
        <v>731</v>
      </c>
      <c r="K31" s="200">
        <v>731</v>
      </c>
      <c r="L31" s="200">
        <v>731</v>
      </c>
      <c r="M31" s="200">
        <v>731</v>
      </c>
      <c r="N31" s="200">
        <v>7310</v>
      </c>
      <c r="O31" s="143" t="s">
        <v>108</v>
      </c>
    </row>
    <row r="32" spans="1:15" x14ac:dyDescent="0.3">
      <c r="A32" s="199" t="s">
        <v>1831</v>
      </c>
      <c r="B32" s="200">
        <v>0</v>
      </c>
      <c r="C32" s="200">
        <v>0</v>
      </c>
      <c r="D32" s="200">
        <v>731</v>
      </c>
      <c r="E32" s="200">
        <v>731</v>
      </c>
      <c r="F32" s="200">
        <v>731</v>
      </c>
      <c r="G32" s="200">
        <v>731</v>
      </c>
      <c r="H32" s="200">
        <v>731</v>
      </c>
      <c r="I32" s="200">
        <v>731</v>
      </c>
      <c r="J32" s="200">
        <v>731</v>
      </c>
      <c r="K32" s="200">
        <v>731</v>
      </c>
      <c r="L32" s="200">
        <v>731</v>
      </c>
      <c r="M32" s="200">
        <v>731</v>
      </c>
      <c r="N32" s="200">
        <v>7310</v>
      </c>
      <c r="O32" s="143"/>
    </row>
    <row r="33" spans="1:15" x14ac:dyDescent="0.3">
      <c r="A33" s="148" t="s">
        <v>1787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3"/>
    </row>
    <row r="34" spans="1:15" x14ac:dyDescent="0.3">
      <c r="A34" s="148" t="s">
        <v>1824</v>
      </c>
      <c r="B34" s="149">
        <v>890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890</v>
      </c>
      <c r="O34" s="143" t="s">
        <v>100</v>
      </c>
    </row>
    <row r="35" spans="1:15" x14ac:dyDescent="0.3">
      <c r="A35" s="148" t="s">
        <v>1788</v>
      </c>
      <c r="B35" s="149">
        <v>3120</v>
      </c>
      <c r="C35" s="149">
        <v>3120</v>
      </c>
      <c r="D35" s="149">
        <v>3120</v>
      </c>
      <c r="E35" s="149">
        <v>3120</v>
      </c>
      <c r="F35" s="149">
        <v>3120</v>
      </c>
      <c r="G35" s="149">
        <v>3120</v>
      </c>
      <c r="H35" s="149">
        <v>3120</v>
      </c>
      <c r="I35" s="149">
        <v>3120</v>
      </c>
      <c r="J35" s="149">
        <v>3120</v>
      </c>
      <c r="K35" s="149">
        <v>3120</v>
      </c>
      <c r="L35" s="149">
        <v>3120</v>
      </c>
      <c r="M35" s="149">
        <v>3120</v>
      </c>
      <c r="N35" s="149">
        <v>37440</v>
      </c>
      <c r="O35" s="143" t="s">
        <v>101</v>
      </c>
    </row>
    <row r="36" spans="1:15" x14ac:dyDescent="0.3">
      <c r="A36" s="148" t="s">
        <v>1789</v>
      </c>
      <c r="B36" s="149">
        <v>6466.98</v>
      </c>
      <c r="C36" s="149">
        <v>6180.63</v>
      </c>
      <c r="D36" s="149">
        <v>2947.05</v>
      </c>
      <c r="E36" s="149">
        <v>2658.33</v>
      </c>
      <c r="F36" s="149">
        <v>1789.12</v>
      </c>
      <c r="G36" s="149">
        <v>1632.13</v>
      </c>
      <c r="H36" s="149">
        <v>2446.52</v>
      </c>
      <c r="I36" s="149">
        <v>3525.66</v>
      </c>
      <c r="J36" s="149">
        <v>1820</v>
      </c>
      <c r="K36" s="149">
        <v>2969</v>
      </c>
      <c r="L36" s="149">
        <v>2486.5</v>
      </c>
      <c r="M36" s="149">
        <v>0</v>
      </c>
      <c r="N36" s="149">
        <v>34921.919999999998</v>
      </c>
      <c r="O36" s="143" t="s">
        <v>100</v>
      </c>
    </row>
    <row r="37" spans="1:15" x14ac:dyDescent="0.3">
      <c r="A37" s="148" t="s">
        <v>1790</v>
      </c>
      <c r="B37" s="149">
        <v>10476.98</v>
      </c>
      <c r="C37" s="149">
        <v>9300.6299999999992</v>
      </c>
      <c r="D37" s="149">
        <v>6067.05</v>
      </c>
      <c r="E37" s="149">
        <v>5778.33</v>
      </c>
      <c r="F37" s="149">
        <v>4909.12</v>
      </c>
      <c r="G37" s="149">
        <v>4752.13</v>
      </c>
      <c r="H37" s="149">
        <v>5566.52</v>
      </c>
      <c r="I37" s="149">
        <v>6645.66</v>
      </c>
      <c r="J37" s="149">
        <v>4940</v>
      </c>
      <c r="K37" s="149">
        <v>6089</v>
      </c>
      <c r="L37" s="149">
        <v>5606.5</v>
      </c>
      <c r="M37" s="149">
        <v>3120</v>
      </c>
      <c r="N37" s="149">
        <v>73251.92</v>
      </c>
      <c r="O37" s="143"/>
    </row>
    <row r="38" spans="1:15" x14ac:dyDescent="0.3">
      <c r="A38" s="148" t="s">
        <v>1791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3"/>
    </row>
    <row r="39" spans="1:15" x14ac:dyDescent="0.3">
      <c r="A39" s="148" t="s">
        <v>1792</v>
      </c>
      <c r="B39" s="149">
        <v>5788.57</v>
      </c>
      <c r="C39" s="149">
        <v>5939.05</v>
      </c>
      <c r="D39" s="149">
        <v>5939.05</v>
      </c>
      <c r="E39" s="149">
        <v>5939.05</v>
      </c>
      <c r="F39" s="149">
        <v>5939.05</v>
      </c>
      <c r="G39" s="149">
        <v>5939.05</v>
      </c>
      <c r="H39" s="149">
        <v>5939.05</v>
      </c>
      <c r="I39" s="149">
        <v>5939.05</v>
      </c>
      <c r="J39" s="149">
        <v>5939.05</v>
      </c>
      <c r="K39" s="149">
        <v>5939.05</v>
      </c>
      <c r="L39" s="149">
        <v>5939.05</v>
      </c>
      <c r="M39" s="149">
        <v>5939.05</v>
      </c>
      <c r="N39" s="149">
        <v>71118.12</v>
      </c>
      <c r="O39" s="143" t="s">
        <v>98</v>
      </c>
    </row>
    <row r="40" spans="1:15" x14ac:dyDescent="0.3">
      <c r="A40" s="148" t="s">
        <v>1793</v>
      </c>
      <c r="B40" s="149">
        <v>5788.57</v>
      </c>
      <c r="C40" s="149">
        <v>5939.05</v>
      </c>
      <c r="D40" s="149">
        <v>5939.05</v>
      </c>
      <c r="E40" s="149">
        <v>5939.05</v>
      </c>
      <c r="F40" s="149">
        <v>5939.05</v>
      </c>
      <c r="G40" s="149">
        <v>5939.05</v>
      </c>
      <c r="H40" s="149">
        <v>5939.05</v>
      </c>
      <c r="I40" s="149">
        <v>5939.05</v>
      </c>
      <c r="J40" s="149">
        <v>5939.05</v>
      </c>
      <c r="K40" s="149">
        <v>5939.05</v>
      </c>
      <c r="L40" s="149">
        <v>5939.05</v>
      </c>
      <c r="M40" s="149">
        <v>5939.05</v>
      </c>
      <c r="N40" s="149">
        <v>71118.12</v>
      </c>
      <c r="O40" s="143"/>
    </row>
    <row r="41" spans="1:15" x14ac:dyDescent="0.3">
      <c r="A41" s="148" t="s">
        <v>1794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3"/>
    </row>
    <row r="42" spans="1:15" x14ac:dyDescent="0.3">
      <c r="A42" s="148" t="s">
        <v>1795</v>
      </c>
      <c r="B42" s="149">
        <v>843.49</v>
      </c>
      <c r="C42" s="149">
        <v>948.96</v>
      </c>
      <c r="D42" s="149">
        <v>634.83000000000004</v>
      </c>
      <c r="E42" s="149">
        <v>435.1</v>
      </c>
      <c r="F42" s="149">
        <v>155.71</v>
      </c>
      <c r="G42" s="149">
        <v>67.94</v>
      </c>
      <c r="H42" s="149">
        <v>89.53</v>
      </c>
      <c r="I42" s="149">
        <v>89.76</v>
      </c>
      <c r="J42" s="149">
        <v>112</v>
      </c>
      <c r="K42" s="149">
        <v>79.55</v>
      </c>
      <c r="L42" s="149">
        <v>0</v>
      </c>
      <c r="M42" s="149">
        <v>327.54000000000002</v>
      </c>
      <c r="N42" s="149">
        <v>3784.41</v>
      </c>
      <c r="O42" s="143" t="s">
        <v>102</v>
      </c>
    </row>
    <row r="43" spans="1:15" x14ac:dyDescent="0.3">
      <c r="A43" s="148" t="s">
        <v>1796</v>
      </c>
      <c r="B43" s="149">
        <v>522.1</v>
      </c>
      <c r="C43" s="149">
        <v>280.86</v>
      </c>
      <c r="D43" s="149">
        <v>613.58000000000004</v>
      </c>
      <c r="E43" s="149">
        <v>560.48</v>
      </c>
      <c r="F43" s="149">
        <v>92.92</v>
      </c>
      <c r="G43" s="149">
        <v>304.33</v>
      </c>
      <c r="H43" s="149">
        <v>238.43</v>
      </c>
      <c r="I43" s="149">
        <v>302.64</v>
      </c>
      <c r="J43" s="149">
        <v>345.75</v>
      </c>
      <c r="K43" s="149">
        <v>285.26</v>
      </c>
      <c r="L43" s="149">
        <v>107.86</v>
      </c>
      <c r="M43" s="149">
        <v>268.93</v>
      </c>
      <c r="N43" s="149">
        <v>3923.14</v>
      </c>
      <c r="O43" s="143" t="s">
        <v>102</v>
      </c>
    </row>
    <row r="44" spans="1:15" x14ac:dyDescent="0.3">
      <c r="A44" s="148" t="s">
        <v>1798</v>
      </c>
      <c r="B44" s="149">
        <v>1348.41</v>
      </c>
      <c r="C44" s="149">
        <v>463.46</v>
      </c>
      <c r="D44" s="149">
        <v>418.24</v>
      </c>
      <c r="E44" s="149">
        <v>552.01</v>
      </c>
      <c r="F44" s="149">
        <v>427.74</v>
      </c>
      <c r="G44" s="149">
        <v>482.85</v>
      </c>
      <c r="H44" s="149">
        <v>411.58</v>
      </c>
      <c r="I44" s="149">
        <v>739.78</v>
      </c>
      <c r="J44" s="149">
        <v>554.79</v>
      </c>
      <c r="K44" s="149">
        <v>355.9</v>
      </c>
      <c r="L44" s="149">
        <v>308.20999999999998</v>
      </c>
      <c r="M44" s="149">
        <v>608.37</v>
      </c>
      <c r="N44" s="149">
        <v>6671.34</v>
      </c>
      <c r="O44" s="143" t="s">
        <v>104</v>
      </c>
    </row>
    <row r="45" spans="1:15" x14ac:dyDescent="0.3">
      <c r="A45" s="148" t="s">
        <v>1799</v>
      </c>
      <c r="B45" s="149">
        <v>1960</v>
      </c>
      <c r="C45" s="149">
        <v>1920</v>
      </c>
      <c r="D45" s="149">
        <v>1920</v>
      </c>
      <c r="E45" s="149">
        <v>1880</v>
      </c>
      <c r="F45" s="149">
        <v>1820</v>
      </c>
      <c r="G45" s="149">
        <v>1820</v>
      </c>
      <c r="H45" s="149">
        <v>1780</v>
      </c>
      <c r="I45" s="149">
        <v>1720</v>
      </c>
      <c r="J45" s="149">
        <v>1700</v>
      </c>
      <c r="K45" s="149">
        <v>1740</v>
      </c>
      <c r="L45" s="149">
        <v>1840</v>
      </c>
      <c r="M45" s="149">
        <v>1900</v>
      </c>
      <c r="N45" s="149">
        <v>22000</v>
      </c>
      <c r="O45" s="143" t="s">
        <v>103</v>
      </c>
    </row>
    <row r="46" spans="1:15" x14ac:dyDescent="0.3">
      <c r="A46" s="148" t="s">
        <v>1800</v>
      </c>
      <c r="B46" s="149">
        <v>4674</v>
      </c>
      <c r="C46" s="149">
        <v>3613.28</v>
      </c>
      <c r="D46" s="149">
        <v>3586.65</v>
      </c>
      <c r="E46" s="149">
        <v>3427.59</v>
      </c>
      <c r="F46" s="149">
        <v>2496.37</v>
      </c>
      <c r="G46" s="149">
        <v>2675.12</v>
      </c>
      <c r="H46" s="149">
        <v>2519.54</v>
      </c>
      <c r="I46" s="149">
        <v>2852.18</v>
      </c>
      <c r="J46" s="149">
        <v>2712.54</v>
      </c>
      <c r="K46" s="149">
        <v>2460.71</v>
      </c>
      <c r="L46" s="149">
        <v>2256.0700000000002</v>
      </c>
      <c r="M46" s="149">
        <v>3104.84</v>
      </c>
      <c r="N46" s="149">
        <v>36378.89</v>
      </c>
      <c r="O46" s="143"/>
    </row>
    <row r="47" spans="1:15" x14ac:dyDescent="0.3">
      <c r="A47" s="148" t="s">
        <v>1801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3"/>
    </row>
    <row r="48" spans="1:15" x14ac:dyDescent="0.3">
      <c r="A48" s="148" t="s">
        <v>1802</v>
      </c>
      <c r="B48" s="149">
        <v>27.12</v>
      </c>
      <c r="C48" s="149">
        <v>30.52</v>
      </c>
      <c r="D48" s="149">
        <v>26.32</v>
      </c>
      <c r="E48" s="149">
        <v>132.84</v>
      </c>
      <c r="F48" s="149">
        <v>24.46</v>
      </c>
      <c r="G48" s="149">
        <v>24.66</v>
      </c>
      <c r="H48" s="149">
        <v>29.66</v>
      </c>
      <c r="I48" s="149">
        <v>25.61</v>
      </c>
      <c r="J48" s="149">
        <v>24.59</v>
      </c>
      <c r="K48" s="149">
        <v>21.27</v>
      </c>
      <c r="L48" s="149">
        <v>24.62</v>
      </c>
      <c r="M48" s="149">
        <v>23.09</v>
      </c>
      <c r="N48" s="149">
        <v>414.76</v>
      </c>
      <c r="O48" s="143" t="s">
        <v>108</v>
      </c>
    </row>
    <row r="49" spans="1:15" x14ac:dyDescent="0.3">
      <c r="A49" s="148" t="s">
        <v>1803</v>
      </c>
      <c r="B49" s="149">
        <v>27.12</v>
      </c>
      <c r="C49" s="149">
        <v>30.52</v>
      </c>
      <c r="D49" s="149">
        <v>26.32</v>
      </c>
      <c r="E49" s="149">
        <v>132.84</v>
      </c>
      <c r="F49" s="149">
        <v>24.46</v>
      </c>
      <c r="G49" s="149">
        <v>24.66</v>
      </c>
      <c r="H49" s="149">
        <v>29.66</v>
      </c>
      <c r="I49" s="149">
        <v>25.61</v>
      </c>
      <c r="J49" s="149">
        <v>24.59</v>
      </c>
      <c r="K49" s="149">
        <v>21.27</v>
      </c>
      <c r="L49" s="149">
        <v>24.62</v>
      </c>
      <c r="M49" s="149">
        <v>23.09</v>
      </c>
      <c r="N49" s="149">
        <v>414.76</v>
      </c>
      <c r="O49" s="143"/>
    </row>
    <row r="50" spans="1:15" x14ac:dyDescent="0.3">
      <c r="A50" s="148" t="s">
        <v>1804</v>
      </c>
      <c r="B50" s="149">
        <v>10281.950000000001</v>
      </c>
      <c r="C50" s="149">
        <v>0</v>
      </c>
      <c r="D50" s="149">
        <v>-260</v>
      </c>
      <c r="E50" s="149">
        <v>5044.3900000000003</v>
      </c>
      <c r="F50" s="149">
        <v>-880</v>
      </c>
      <c r="G50" s="149">
        <v>0</v>
      </c>
      <c r="H50" s="149">
        <v>50</v>
      </c>
      <c r="I50" s="149">
        <v>301.92</v>
      </c>
      <c r="J50" s="149">
        <v>2703.92</v>
      </c>
      <c r="K50" s="149">
        <v>2466.86</v>
      </c>
      <c r="L50" s="149">
        <v>2768.92</v>
      </c>
      <c r="M50" s="149">
        <v>4877.84</v>
      </c>
      <c r="N50" s="149">
        <v>27355.8</v>
      </c>
      <c r="O50" s="143" t="s">
        <v>96</v>
      </c>
    </row>
    <row r="51" spans="1:15" ht="13.5" thickBot="1" x14ac:dyDescent="0.35">
      <c r="A51" s="153" t="s">
        <v>1763</v>
      </c>
      <c r="B51" s="159">
        <v>37423.629999999997</v>
      </c>
      <c r="C51" s="159">
        <v>25465.74</v>
      </c>
      <c r="D51" s="159">
        <v>22191.72</v>
      </c>
      <c r="E51" s="159">
        <v>28024.73</v>
      </c>
      <c r="F51" s="159">
        <v>20661.5</v>
      </c>
      <c r="G51" s="159">
        <v>20516.13</v>
      </c>
      <c r="H51" s="159">
        <v>21249.59</v>
      </c>
      <c r="I51" s="159">
        <v>18732.41</v>
      </c>
      <c r="J51" s="159">
        <v>23299.22</v>
      </c>
      <c r="K51" s="159">
        <v>22066.86</v>
      </c>
      <c r="L51" s="159">
        <v>21751.34</v>
      </c>
      <c r="M51" s="159">
        <v>24412.46</v>
      </c>
      <c r="N51" s="159">
        <v>285795.33</v>
      </c>
      <c r="O51" s="143"/>
    </row>
    <row r="52" spans="1:15" ht="13.5" thickTop="1" x14ac:dyDescent="0.3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3"/>
    </row>
    <row r="53" spans="1:15" x14ac:dyDescent="0.3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3"/>
    </row>
    <row r="54" spans="1:15" ht="13.5" thickBot="1" x14ac:dyDescent="0.35">
      <c r="A54" s="153" t="s">
        <v>1805</v>
      </c>
      <c r="B54" s="159">
        <v>27018.89</v>
      </c>
      <c r="C54" s="159">
        <v>35017.800000000003</v>
      </c>
      <c r="D54" s="159">
        <v>36824.78</v>
      </c>
      <c r="E54" s="159">
        <v>27573.33</v>
      </c>
      <c r="F54" s="159">
        <v>36482.42</v>
      </c>
      <c r="G54" s="159">
        <v>37461.47</v>
      </c>
      <c r="H54" s="159">
        <v>32489.79</v>
      </c>
      <c r="I54" s="159">
        <v>32867.589999999997</v>
      </c>
      <c r="J54" s="159">
        <v>28057.71</v>
      </c>
      <c r="K54" s="159">
        <v>30038.14</v>
      </c>
      <c r="L54" s="159">
        <v>37379.54</v>
      </c>
      <c r="M54" s="159">
        <v>37170.04</v>
      </c>
      <c r="N54" s="159">
        <v>398381.5</v>
      </c>
      <c r="O54" s="143"/>
    </row>
    <row r="55" spans="1:15" ht="13.5" thickTop="1" x14ac:dyDescent="0.3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3"/>
    </row>
    <row r="56" spans="1:15" x14ac:dyDescent="0.3">
      <c r="A56" s="145" t="s">
        <v>1806</v>
      </c>
      <c r="B56" s="146"/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3"/>
    </row>
    <row r="57" spans="1:15" x14ac:dyDescent="0.3">
      <c r="A57" s="148" t="s">
        <v>1807</v>
      </c>
      <c r="B57" s="149">
        <v>15750</v>
      </c>
      <c r="C57" s="149">
        <v>15750</v>
      </c>
      <c r="D57" s="149">
        <v>15750</v>
      </c>
      <c r="E57" s="149">
        <v>15750</v>
      </c>
      <c r="F57" s="149">
        <v>15750</v>
      </c>
      <c r="G57" s="149">
        <v>15750</v>
      </c>
      <c r="H57" s="149">
        <v>15750</v>
      </c>
      <c r="I57" s="149">
        <v>15750</v>
      </c>
      <c r="J57" s="149">
        <v>15750</v>
      </c>
      <c r="K57" s="149">
        <v>15750</v>
      </c>
      <c r="L57" s="149">
        <v>9900</v>
      </c>
      <c r="M57" s="149">
        <v>11100</v>
      </c>
      <c r="N57" s="149">
        <v>178500</v>
      </c>
      <c r="O57" s="143"/>
    </row>
    <row r="58" spans="1:15" x14ac:dyDescent="0.3">
      <c r="A58" s="148" t="s">
        <v>1808</v>
      </c>
      <c r="B58" s="149">
        <v>18123.39</v>
      </c>
      <c r="C58" s="149">
        <v>13390.16</v>
      </c>
      <c r="D58" s="149">
        <v>13390.16</v>
      </c>
      <c r="E58" s="149">
        <v>13390.16</v>
      </c>
      <c r="F58" s="149">
        <v>13390.16</v>
      </c>
      <c r="G58" s="149">
        <v>13390.16</v>
      </c>
      <c r="H58" s="149">
        <v>13390.16</v>
      </c>
      <c r="I58" s="149">
        <v>13390.16</v>
      </c>
      <c r="J58" s="149">
        <v>13390.16</v>
      </c>
      <c r="K58" s="149">
        <v>13390.16</v>
      </c>
      <c r="L58" s="149">
        <v>13390.16</v>
      </c>
      <c r="M58" s="149">
        <v>13390.16</v>
      </c>
      <c r="N58" s="149">
        <v>165415.15</v>
      </c>
      <c r="O58" s="143"/>
    </row>
    <row r="59" spans="1:15" x14ac:dyDescent="0.3">
      <c r="A59" s="148" t="s">
        <v>1809</v>
      </c>
      <c r="B59" s="149">
        <v>40742.92</v>
      </c>
      <c r="C59" s="149">
        <v>45.78</v>
      </c>
      <c r="D59" s="149">
        <v>45.78</v>
      </c>
      <c r="E59" s="149">
        <v>45.78</v>
      </c>
      <c r="F59" s="149">
        <v>45.78</v>
      </c>
      <c r="G59" s="149">
        <v>45.78</v>
      </c>
      <c r="H59" s="149">
        <v>45.78</v>
      </c>
      <c r="I59" s="149">
        <v>45.78</v>
      </c>
      <c r="J59" s="149">
        <v>45.78</v>
      </c>
      <c r="K59" s="149">
        <v>45.78</v>
      </c>
      <c r="L59" s="149">
        <v>45.78</v>
      </c>
      <c r="M59" s="149">
        <v>45.78</v>
      </c>
      <c r="N59" s="149">
        <v>41246.5</v>
      </c>
      <c r="O59" s="143"/>
    </row>
    <row r="60" spans="1:15" x14ac:dyDescent="0.3">
      <c r="A60" s="145" t="s">
        <v>1763</v>
      </c>
      <c r="B60" s="150">
        <v>74616.31</v>
      </c>
      <c r="C60" s="150">
        <v>29185.94</v>
      </c>
      <c r="D60" s="150">
        <v>29185.94</v>
      </c>
      <c r="E60" s="150">
        <v>29185.94</v>
      </c>
      <c r="F60" s="150">
        <v>29185.94</v>
      </c>
      <c r="G60" s="150">
        <v>29185.94</v>
      </c>
      <c r="H60" s="150">
        <v>29185.94</v>
      </c>
      <c r="I60" s="150">
        <v>29185.94</v>
      </c>
      <c r="J60" s="150">
        <v>29185.94</v>
      </c>
      <c r="K60" s="150">
        <v>29185.94</v>
      </c>
      <c r="L60" s="150">
        <v>23335.94</v>
      </c>
      <c r="M60" s="150">
        <v>24535.94</v>
      </c>
      <c r="N60" s="150">
        <v>385161.65</v>
      </c>
      <c r="O60" s="143"/>
    </row>
    <row r="61" spans="1:15" x14ac:dyDescent="0.3">
      <c r="A61" s="145" t="s">
        <v>1810</v>
      </c>
      <c r="B61" s="150">
        <v>-47597.42</v>
      </c>
      <c r="C61" s="150">
        <v>5831.86</v>
      </c>
      <c r="D61" s="150">
        <v>7638.84</v>
      </c>
      <c r="E61" s="150">
        <v>-1612.61</v>
      </c>
      <c r="F61" s="150">
        <v>7296.48</v>
      </c>
      <c r="G61" s="150">
        <v>8275.5300000000007</v>
      </c>
      <c r="H61" s="150">
        <v>3303.85</v>
      </c>
      <c r="I61" s="150">
        <v>3681.65</v>
      </c>
      <c r="J61" s="150">
        <v>-1128.23</v>
      </c>
      <c r="K61" s="150">
        <v>852.2</v>
      </c>
      <c r="L61" s="150">
        <v>14043.6</v>
      </c>
      <c r="M61" s="150">
        <v>12634.1</v>
      </c>
      <c r="N61" s="150">
        <v>13219.85</v>
      </c>
      <c r="O61" s="143"/>
    </row>
    <row r="62" spans="1:15" x14ac:dyDescent="0.3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43"/>
    </row>
    <row r="63" spans="1:15" x14ac:dyDescent="0.3">
      <c r="A63" s="145" t="s">
        <v>1811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43"/>
    </row>
    <row r="64" spans="1:15" x14ac:dyDescent="0.3">
      <c r="A64" s="148" t="s">
        <v>1812</v>
      </c>
      <c r="B64" s="149">
        <v>64442.52</v>
      </c>
      <c r="C64" s="149">
        <v>60483.54</v>
      </c>
      <c r="D64" s="149">
        <v>59016.5</v>
      </c>
      <c r="E64" s="149">
        <v>55598.06</v>
      </c>
      <c r="F64" s="149">
        <v>57143.92</v>
      </c>
      <c r="G64" s="149">
        <v>57977.599999999999</v>
      </c>
      <c r="H64" s="149">
        <v>53739.38</v>
      </c>
      <c r="I64" s="149">
        <v>51600</v>
      </c>
      <c r="J64" s="149">
        <v>51356.93</v>
      </c>
      <c r="K64" s="149">
        <v>52105</v>
      </c>
      <c r="L64" s="149">
        <v>59130.879999999997</v>
      </c>
      <c r="M64" s="149">
        <v>61582.5</v>
      </c>
      <c r="N64" s="149">
        <v>684176.83</v>
      </c>
    </row>
    <row r="65" spans="1:14" x14ac:dyDescent="0.3">
      <c r="A65" s="148" t="s">
        <v>1813</v>
      </c>
      <c r="B65" s="149">
        <v>-37423.629999999997</v>
      </c>
      <c r="C65" s="149">
        <v>-25465.74</v>
      </c>
      <c r="D65" s="149">
        <v>-22191.72</v>
      </c>
      <c r="E65" s="149">
        <v>-28024.73</v>
      </c>
      <c r="F65" s="149">
        <v>-20661.5</v>
      </c>
      <c r="G65" s="149">
        <v>-20516.13</v>
      </c>
      <c r="H65" s="149">
        <v>-21249.59</v>
      </c>
      <c r="I65" s="149">
        <v>-18732.41</v>
      </c>
      <c r="J65" s="149">
        <v>-23299.22</v>
      </c>
      <c r="K65" s="149">
        <v>-22066.86</v>
      </c>
      <c r="L65" s="149">
        <v>-21751.34</v>
      </c>
      <c r="M65" s="149">
        <v>-24412.46</v>
      </c>
      <c r="N65" s="149">
        <v>-285795.33</v>
      </c>
    </row>
    <row r="66" spans="1:14" x14ac:dyDescent="0.3">
      <c r="A66" s="148" t="s">
        <v>1814</v>
      </c>
      <c r="B66" s="149">
        <v>27018.89</v>
      </c>
      <c r="C66" s="149">
        <v>35017.800000000003</v>
      </c>
      <c r="D66" s="149">
        <v>36824.78</v>
      </c>
      <c r="E66" s="149">
        <v>27573.33</v>
      </c>
      <c r="F66" s="149">
        <v>36482.42</v>
      </c>
      <c r="G66" s="149">
        <v>37461.47</v>
      </c>
      <c r="H66" s="149">
        <v>32489.79</v>
      </c>
      <c r="I66" s="149">
        <v>32867.589999999997</v>
      </c>
      <c r="J66" s="149">
        <v>28057.71</v>
      </c>
      <c r="K66" s="149">
        <v>30038.14</v>
      </c>
      <c r="L66" s="149">
        <v>37379.54</v>
      </c>
      <c r="M66" s="149">
        <v>37170.04</v>
      </c>
      <c r="N66" s="149">
        <v>398381.5</v>
      </c>
    </row>
    <row r="67" spans="1:14" x14ac:dyDescent="0.3">
      <c r="A67" s="148" t="s">
        <v>1815</v>
      </c>
      <c r="B67" s="149">
        <v>-74616.31</v>
      </c>
      <c r="C67" s="149">
        <v>-29185.94</v>
      </c>
      <c r="D67" s="149">
        <v>-29185.94</v>
      </c>
      <c r="E67" s="149">
        <v>-29185.94</v>
      </c>
      <c r="F67" s="149">
        <v>-29185.94</v>
      </c>
      <c r="G67" s="149">
        <v>-29185.94</v>
      </c>
      <c r="H67" s="149">
        <v>-29185.94</v>
      </c>
      <c r="I67" s="149">
        <v>-29185.94</v>
      </c>
      <c r="J67" s="149">
        <v>-29185.94</v>
      </c>
      <c r="K67" s="149">
        <v>-29185.94</v>
      </c>
      <c r="L67" s="149">
        <v>-23335.94</v>
      </c>
      <c r="M67" s="149">
        <v>-24535.94</v>
      </c>
      <c r="N67" s="149">
        <v>-385161.65</v>
      </c>
    </row>
    <row r="68" spans="1:14" x14ac:dyDescent="0.3">
      <c r="A68" s="145" t="s">
        <v>1810</v>
      </c>
      <c r="B68" s="146">
        <v>-47597.42</v>
      </c>
      <c r="C68" s="146">
        <v>5831.86</v>
      </c>
      <c r="D68" s="146">
        <v>7638.84</v>
      </c>
      <c r="E68" s="146">
        <v>-1612.61</v>
      </c>
      <c r="F68" s="146">
        <v>7296.48</v>
      </c>
      <c r="G68" s="146">
        <v>8275.5300000000007</v>
      </c>
      <c r="H68" s="146">
        <v>3303.85</v>
      </c>
      <c r="I68" s="146">
        <v>3681.65</v>
      </c>
      <c r="J68" s="146">
        <v>-1128.23</v>
      </c>
      <c r="K68" s="146">
        <v>852.2</v>
      </c>
      <c r="L68" s="146">
        <v>14043.6</v>
      </c>
      <c r="M68" s="146">
        <v>12634.1</v>
      </c>
      <c r="N68" s="146">
        <v>13219.85</v>
      </c>
    </row>
  </sheetData>
  <dataValidations count="5">
    <dataValidation type="list" allowBlank="1" showInputMessage="1" showErrorMessage="1" sqref="O51:O55 O23:O49" xr:uid="{732CB29A-1F1A-4DEA-A262-FEA5B03357C8}">
      <formula1>$R$152:$R$161</formula1>
    </dataValidation>
    <dataValidation type="list" allowBlank="1" showInputMessage="1" showErrorMessage="1" sqref="O8:O21" xr:uid="{553A6FB8-CD92-497F-9E26-ADE3BF369B98}">
      <formula1>$R$146:$R$149</formula1>
    </dataValidation>
    <dataValidation type="list" allowBlank="1" showInputMessage="1" showErrorMessage="1" sqref="O7" xr:uid="{F78DBA90-4A0D-4DD0-BA8F-161C05878AAC}">
      <formula1>$Q$142:$Q$145</formula1>
    </dataValidation>
    <dataValidation type="list" allowBlank="1" showInputMessage="1" showErrorMessage="1" sqref="O22" xr:uid="{1156255F-590B-447C-8B59-4A8E58A21D7A}">
      <formula1>$S$157:$S$168</formula1>
    </dataValidation>
    <dataValidation type="list" allowBlank="1" showInputMessage="1" showErrorMessage="1" sqref="O56" xr:uid="{254436E3-BB71-458E-AEFB-85765B997DC4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Dashboard</vt:lpstr>
      <vt:lpstr>Adjusted Combo P&amp;L</vt:lpstr>
      <vt:lpstr>Combo RR &amp; POH Sched</vt:lpstr>
      <vt:lpstr>Park 1 - Cedarbrook</vt:lpstr>
      <vt:lpstr>Park 2 - Maple Creek</vt:lpstr>
      <vt:lpstr>Park 3 - Prairie Knolls</vt:lpstr>
      <vt:lpstr>Park 4 - Rolling Acres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Esterson, Glenn</dc:creator>
  <cp:keywords/>
  <dc:description/>
  <cp:lastModifiedBy>Esterson, Glenn</cp:lastModifiedBy>
  <cp:revision/>
  <dcterms:created xsi:type="dcterms:W3CDTF">2024-01-07T13:53:23Z</dcterms:created>
  <dcterms:modified xsi:type="dcterms:W3CDTF">2024-03-21T19:44:00Z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2024-01-04T00:00:00Z</vt:filetime>
  </property>
  <property fmtid="{D5CDD505-2E9C-101B-9397-08002B2CF9AE}" pid="3" name="Creator">
    <vt:lpwstr>Microsoft® Excel® 2019</vt:lpwstr>
  </property>
  <property fmtid="{D5CDD505-2E9C-101B-9397-08002B2CF9AE}" pid="4" name="LastSaved">
    <vt:filetime>2024-01-07T00:00:00Z</vt:filetime>
  </property>
  <property fmtid="{D5CDD505-2E9C-101B-9397-08002B2CF9AE}" pid="5" name="Producer">
    <vt:lpwstr>Adobe PDF Services</vt:lpwstr>
  </property>
</Properties>
</file>